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4.png" ContentType="image/png"/>
  <Override PartName="/xl/media/image3.png" ContentType="image/png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1"/>
  </bookViews>
  <sheets>
    <sheet name="Rekapitulace stavby" sheetId="1" state="visible" r:id="rId2"/>
    <sheet name="01 - Demolice objektů" sheetId="2" state="visible" r:id="rId3"/>
  </sheets>
  <definedNames>
    <definedName function="false" hidden="false" localSheetId="1" name="_xlnm.Print_Area" vbProcedure="false">'01 - Demolice objektů'!$C$4:$Q$70;'01 - Demolice objektů'!$C$76:$Q$105;'01 - Demolice objektů'!$C$111:$Q$154</definedName>
    <definedName function="false" hidden="false" localSheetId="1" name="_xlnm.Print_Titles" vbProcedure="false">'01 - Demolice objektů'!$121:$121</definedName>
    <definedName function="false" hidden="false" localSheetId="0" name="_xlnm.Print_Area" vbProcedure="false">'Rekapitulace stavby'!$C$4:$AP$70;'Rekapitulace stavby'!$C$76:$AP$96</definedName>
    <definedName function="false" hidden="false" localSheetId="0" name="_xlnm.Print_Titles" vbProcedure="false">'Rekapitulace stavby'!$85:$85</definedName>
    <definedName function="false" hidden="false" localSheetId="0" name="_xlnm.Print_Area" vbProcedure="false">'Rekapitulace stavby'!$C$4:$AP$70,'Rekapitulace stavby'!$C$76:$AP$96</definedName>
    <definedName function="false" hidden="false" localSheetId="0" name="_xlnm.Print_Titles" vbProcedure="false">'Rekapitulace stavby'!$85:$85</definedName>
    <definedName function="false" hidden="false" localSheetId="1" name="_xlnm.Print_Area" vbProcedure="false">'01 - Demolice objektů'!$C$4:$Q$70,'01 - Demolice objektů'!$C$76:$Q$105,'01 - Demolice objektů'!$C$111:$Q$154</definedName>
    <definedName function="false" hidden="false" localSheetId="1" name="_xlnm.Print_Titles" vbProcedure="false">'01 - Demolice objektů'!$121:$121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<sst xmlns="http://schemas.openxmlformats.org/spreadsheetml/2006/main" count="648" uniqueCount="248">
  <si>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</si>
  <si>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</si>
  <si>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</si>
  <si>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</si>
  <si>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</si>
  <si>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</si>
  <si>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</si>
  <si>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</si>
  <si>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</si>
  <si>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</si>
  <si>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</si>
  <si>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</si>
  <si>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</si>
  <si>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</si>
  <si>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</si>
  <si>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</si>
  <si>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</si>
  <si>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2018/04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</si>
  <si>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</si>
  <si>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</si>
  <si>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Celková demolice objektů č.p. 145, 144, 143 a 142 Josefův Důl</t>
  </si>
  <si>
    <t>0,1</t>
  </si>
  <si>
    <t>JKSO:</t>
  </si>
  <si>
    <t>803 51 19</t>
  </si>
  <si>
    <t>CC-CZ:</t>
  </si>
  <si>
    <t>1</t>
  </si>
  <si>
    <t>Místo:</t>
  </si>
  <si>
    <t>Dolní Maxov</t>
  </si>
  <si>
    <t>Datum:</t>
  </si>
  <si>
    <t>15.8.2018</t>
  </si>
  <si>
    <t>10</t>
  </si>
  <si>
    <t>100</t>
  </si>
  <si>
    <t>Objednatel:</t>
  </si>
  <si>
    <t>IČ:</t>
  </si>
  <si>
    <t>Obec Josefův Důl</t>
  </si>
  <si>
    <t>DIČ:</t>
  </si>
  <si>
    <t>Zhotovitel:</t>
  </si>
  <si>
    <t>Vyplň údaj</t>
  </si>
  <si>
    <t>Projektant:</t>
  </si>
  <si>
    <t>Ing. Jiří Fól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</si>
  <si>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</si>
  <si>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</si>
  <si>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</si>
  <si>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</si>
  <si>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</si>
  <si>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</si>
  <si>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</si>
  <si>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</si>
  <si>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</si>
  <si>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</si>
  <si>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</si>
  <si>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</si>
  <si>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</si>
  <si>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</si>
  <si>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</si>
  <si>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</si>
  <si>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</si>
  <si>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</si>
  <si>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</si>
  <si>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</si>
  <si>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</si>
  <si>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</si>
  <si>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</si>
  <si>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</si>
  <si>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</si>
  <si>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</si>
  <si>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</si>
  <si>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</si>
  <si>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</si>
  <si>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</si>
  <si>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</si>
  <si>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</si>
  <si>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</si>
  <si>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</si>
  <si>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</si>
  <si>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</si>
  <si>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</si>
  <si>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</si>
  <si>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</si>
  <si>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</si>
  <si>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</si>
  <si>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</si>
  <si>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</si>
  <si>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</si>
  <si>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</si>
  <si>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{556e8db6-8f83-4899-a0f3-bcaa4e84141a}</t>
  </si>
  <si>
    <t>{00000000-0000-0000-0000-000000000000}</t>
  </si>
  <si>
    <t>/</t>
  </si>
  <si>
    <t>01</t>
  </si>
  <si>
    <t>Demolice objektů</t>
  </si>
  <si>
    <t>{64710c9e-5d15-4ee0-9b0d-f9778979a868}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</si>
  <si>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</si>
  <si>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</si>
  <si>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</si>
  <si>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</si>
  <si>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</si>
  <si>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</si>
  <si>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</si>
  <si>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</si>
  <si>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</si>
  <si>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</si>
  <si>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</si>
  <si>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</si>
  <si>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</si>
  <si>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</si>
  <si>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</si>
  <si>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</si>
  <si>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</si>
  <si>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01 - Demolice objektů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</si>
  <si>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</si>
  <si>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</si>
  <si>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</si>
  <si>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</si>
  <si>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</si>
  <si>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</si>
  <si>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</si>
  <si>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>    1 - Zemní práce</t>
  </si>
  <si>
    <t>    9 - Ostatní konstrukce a práce, bourání</t>
  </si>
  <si>
    <t>    997 - Přesun sutě</t>
  </si>
  <si>
    <t>    998 - Přesun hmot</t>
  </si>
  <si>
    <t>VRN - Vedlejší rozpočtové náklady</t>
  </si>
  <si>
    <t>VRN2 - Příprava staveniště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</si>
  <si>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</si>
  <si>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</si>
  <si>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</si>
  <si>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</si>
  <si>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</si>
  <si>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</si>
  <si>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Průzkumy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</si>
  <si>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</si>
  <si>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</si>
  <si>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</si>
  <si>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</si>
  <si>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</si>
  <si>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</si>
  <si>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</si>
  <si>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</si>
  <si>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</si>
  <si>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</si>
  <si>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</si>
  <si>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</si>
  <si>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</si>
  <si>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</si>
  <si>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</si>
  <si>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</si>
  <si>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</si>
  <si>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</si>
  <si>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162201102x</t>
  </si>
  <si>
    <t>Vodorovné přemístění do 50 m výkopku/sypaniny (vytěžená zemina a kámen ze suterénu ze staveništní skládky do zásypu jámy)</t>
  </si>
  <si>
    <t>m3</t>
  </si>
  <si>
    <t>4</t>
  </si>
  <si>
    <t>-901158077</t>
  </si>
  <si>
    <t>162701105x</t>
  </si>
  <si>
    <t>Vodorovné přemístění do 10000 m zeminy k zasypání jam od zemníku</t>
  </si>
  <si>
    <t>627736398</t>
  </si>
  <si>
    <t>3</t>
  </si>
  <si>
    <t>162701109x</t>
  </si>
  <si>
    <t>Příplatek k vodorovnému přemístění zeminy k zasypání jam od zemníku ZKD 1000 m přes 10000 m</t>
  </si>
  <si>
    <t>-861174959</t>
  </si>
  <si>
    <t>174101101</t>
  </si>
  <si>
    <t>Zásyp jam, šachet rýh nebo kolem objektů sypaninou se zhutněním (ze zemníku objednatele)</t>
  </si>
  <si>
    <t>735102219</t>
  </si>
  <si>
    <t>5</t>
  </si>
  <si>
    <t>182303111</t>
  </si>
  <si>
    <t>Doplnění zeminy nebo substrátu na travnatých plochách tl 50 mm rovina v rovinně a svahu do 1:5</t>
  </si>
  <si>
    <t>m2</t>
  </si>
  <si>
    <t>-694357632</t>
  </si>
  <si>
    <t>6</t>
  </si>
  <si>
    <t>M</t>
  </si>
  <si>
    <t>103715000</t>
  </si>
  <si>
    <t>substrát pro trávníky A  VL</t>
  </si>
  <si>
    <t>8</t>
  </si>
  <si>
    <t>-1782147673</t>
  </si>
  <si>
    <t>7</t>
  </si>
  <si>
    <t>181451121</t>
  </si>
  <si>
    <t>Založení lučního trávníku výsevem plochy přes 1000 m2 v rovině a ve svahu do 1:5</t>
  </si>
  <si>
    <t>-1183459822</t>
  </si>
  <si>
    <t>005724800</t>
  </si>
  <si>
    <t>osivo směs jetelotravní</t>
  </si>
  <si>
    <t>kg</t>
  </si>
  <si>
    <t>772775772</t>
  </si>
  <si>
    <t>24</t>
  </si>
  <si>
    <t>962022591x</t>
  </si>
  <si>
    <t>Bourání zdiva nadzákladového kamenného na sucho přes 1 m3 (zbytky opěrných stěn za objektem)</t>
  </si>
  <si>
    <t>516628366</t>
  </si>
  <si>
    <t>9</t>
  </si>
  <si>
    <t>981011112x</t>
  </si>
  <si>
    <t>Demolice dřevostavby podkroví postupným rozebíráním</t>
  </si>
  <si>
    <t>-129563494</t>
  </si>
  <si>
    <t>22</t>
  </si>
  <si>
    <t>981011316</t>
  </si>
  <si>
    <t>Demolice budov zděných na MVC podíl konstrukcí do 35 % postupným rozebíráním</t>
  </si>
  <si>
    <t>982312332</t>
  </si>
  <si>
    <t>11</t>
  </si>
  <si>
    <t>997013501x</t>
  </si>
  <si>
    <t>Odvoz suti a vybouraných hmot na vlastní skládku do 1 km se složením (žulové opracované kvádry, ocelové nosníky, dřevěné hranoly)</t>
  </si>
  <si>
    <t>t</t>
  </si>
  <si>
    <t>-1457624366</t>
  </si>
  <si>
    <t>23</t>
  </si>
  <si>
    <t>997013501x1</t>
  </si>
  <si>
    <t>Uložení cihelné suti do prostor 1.PP se zhutněním</t>
  </si>
  <si>
    <t>-1647848273</t>
  </si>
  <si>
    <t>12</t>
  </si>
  <si>
    <t>997013509x</t>
  </si>
  <si>
    <t>Příplatek k odvozu suti a vybouraných hmot na vlastní skládku ZKD 1 km přes 1 km</t>
  </si>
  <si>
    <t>1487333219</t>
  </si>
  <si>
    <t>13</t>
  </si>
  <si>
    <t>997013501</t>
  </si>
  <si>
    <t>Odvoz suti a vybouraných hmot na skládku nebo meziskládku do 1 km se složením</t>
  </si>
  <si>
    <t>96091178</t>
  </si>
  <si>
    <t>14</t>
  </si>
  <si>
    <t>997013509</t>
  </si>
  <si>
    <t>Příplatek k odvozu suti a vybouraných hmot na skládku ZKD 1 km přes 1 km</t>
  </si>
  <si>
    <t>974562766</t>
  </si>
  <si>
    <t>997013801</t>
  </si>
  <si>
    <t>Poplatek za uložení stavebního betonového odpadu na skládce (skládkovné)</t>
  </si>
  <si>
    <t>-1812375539</t>
  </si>
  <si>
    <t>16</t>
  </si>
  <si>
    <t>997013803</t>
  </si>
  <si>
    <t>Poplatek za uložení stavebního odpadu z keramických materiálů na skládce (skládkovné)</t>
  </si>
  <si>
    <t>944795943</t>
  </si>
  <si>
    <t>17</t>
  </si>
  <si>
    <t>997013831</t>
  </si>
  <si>
    <t>Poplatek za uložení stavebního směsného odpadu na skládce (skládkovné)</t>
  </si>
  <si>
    <t>915918404</t>
  </si>
  <si>
    <t>18</t>
  </si>
  <si>
    <t>998001123</t>
  </si>
  <si>
    <t>Přesun hmot pro demolice objektů v do 21 m</t>
  </si>
  <si>
    <t>947142914</t>
  </si>
  <si>
    <t>19</t>
  </si>
  <si>
    <t>001x</t>
  </si>
  <si>
    <t>Zaslepení přípojek metalického kabelu</t>
  </si>
  <si>
    <t>soubor</t>
  </si>
  <si>
    <t>1581709498</t>
  </si>
  <si>
    <t>20</t>
  </si>
  <si>
    <t>002x</t>
  </si>
  <si>
    <t>Zaslepení přípojky NN</t>
  </si>
  <si>
    <t>1103875262</t>
  </si>
  <si>
    <t>003x</t>
  </si>
  <si>
    <t>Zkrápění vodou během demolice pro zamezení prašnosti v okolí</t>
  </si>
  <si>
    <t>den</t>
  </si>
  <si>
    <t>725152083</t>
  </si>
  <si>
    <t>25</t>
  </si>
  <si>
    <t>004x</t>
  </si>
  <si>
    <t>Zřízení a odstranění dočasné příjezdové cesty</t>
  </si>
  <si>
    <t>-417931452</t>
  </si>
  <si>
    <t>VP - Vícepráce</t>
  </si>
  <si>
    <t>PN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</si>
</sst>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#,##0.00%"/>
    <numFmt numFmtId="168" formatCode="DD/MM/YYYY"/>
    <numFmt numFmtId="169" formatCode="#,##0.00000"/>
    <numFmt numFmtId="170" formatCode="#,##0.000"/>
  </numFmts>
  <fonts count="37">
    <font>
      <sz val="8"/>
      <name val="Trebuchet MS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8"/>
      <color rgb="FFFAE682"/>
      <name val="Trebuchet MS"/>
      <family val="2"/>
      <charset val="1"/>
    </font>
    <font>
      <sz val="10"/>
      <name val="Trebuchet MS"/>
      <family val="2"/>
      <charset val="1"/>
    </font>
    <font>
      <sz val="10"/>
      <color rgb="FF960000"/>
      <name val="Trebuchet MS"/>
      <family val="2"/>
      <charset val="1"/>
    </font>
    <font>
      <u val="single"/>
      <sz val="10"/>
      <color rgb="FF0000FF"/>
      <name val="Trebuchet MS"/>
      <family val="2"/>
      <charset val="1"/>
    </font>
    <font>
      <u val="single"/>
      <sz val="11"/>
      <color rgb="FF0000FF"/>
      <name val="Calibri"/>
      <family val="2"/>
      <charset val="1"/>
    </font>
    <font>
      <sz val="8"/>
      <color rgb="FF3366FF"/>
      <name val="Trebuchet MS"/>
      <family val="2"/>
      <charset val="1"/>
    </font>
    <font>
      <b val="true"/>
      <sz val="16"/>
      <name val="Trebuchet MS"/>
      <family val="2"/>
      <charset val="1"/>
    </font>
    <font>
      <b val="true"/>
      <sz val="12"/>
      <color rgb="FF969696"/>
      <name val="Trebuchet MS"/>
      <family val="2"/>
      <charset val="1"/>
    </font>
    <font>
      <sz val="9"/>
      <color rgb="FF969696"/>
      <name val="Trebuchet MS"/>
      <family val="2"/>
      <charset val="1"/>
    </font>
    <font>
      <sz val="9"/>
      <name val="Trebuchet MS"/>
      <family val="2"/>
      <charset val="1"/>
    </font>
    <font>
      <b val="true"/>
      <sz val="8"/>
      <color rgb="FF969696"/>
      <name val="Trebuchet MS"/>
      <family val="2"/>
      <charset val="1"/>
    </font>
    <font>
      <b val="true"/>
      <sz val="12"/>
      <name val="Trebuchet MS"/>
      <family val="2"/>
      <charset val="1"/>
    </font>
    <font>
      <sz val="10"/>
      <color rgb="FF464646"/>
      <name val="Trebuchet MS"/>
      <family val="2"/>
      <charset val="1"/>
    </font>
    <font>
      <b val="true"/>
      <sz val="10"/>
      <name val="Trebuchet MS"/>
      <family val="2"/>
      <charset val="1"/>
    </font>
    <font>
      <sz val="8"/>
      <color rgb="FF969696"/>
      <name val="Trebuchet MS"/>
      <family val="2"/>
      <charset val="1"/>
    </font>
    <font>
      <b val="true"/>
      <sz val="10"/>
      <color rgb="FF464646"/>
      <name val="Trebuchet MS"/>
      <family val="2"/>
      <charset val="1"/>
    </font>
    <font>
      <sz val="10"/>
      <color rgb="FF969696"/>
      <name val="Trebuchet MS"/>
      <family val="2"/>
      <charset val="1"/>
    </font>
    <font>
      <b val="true"/>
      <sz val="9"/>
      <name val="Trebuchet MS"/>
      <family val="2"/>
      <charset val="1"/>
    </font>
    <font>
      <sz val="12"/>
      <color rgb="FF969696"/>
      <name val="Trebuchet MS"/>
      <family val="2"/>
      <charset val="1"/>
    </font>
    <font>
      <b val="true"/>
      <sz val="12"/>
      <color rgb="FF960000"/>
      <name val="Trebuchet MS"/>
      <family val="2"/>
      <charset val="1"/>
    </font>
    <font>
      <sz val="12"/>
      <name val="Trebuchet MS"/>
      <family val="2"/>
      <charset val="1"/>
    </font>
    <font>
      <sz val="18"/>
      <color rgb="FF0000FF"/>
      <name val="Wingdings 2"/>
      <family val="0"/>
      <charset val="1"/>
    </font>
    <font>
      <sz val="11"/>
      <name val="Trebuchet MS"/>
      <family val="2"/>
      <charset val="1"/>
    </font>
    <font>
      <b val="true"/>
      <sz val="11"/>
      <color rgb="FF003366"/>
      <name val="Trebuchet MS"/>
      <family val="2"/>
      <charset val="1"/>
    </font>
    <font>
      <sz val="11"/>
      <color rgb="FF003366"/>
      <name val="Trebuchet MS"/>
      <family val="2"/>
      <charset val="1"/>
    </font>
    <font>
      <sz val="11"/>
      <color rgb="FF969696"/>
      <name val="Trebuchet MS"/>
      <family val="2"/>
      <charset val="1"/>
    </font>
    <font>
      <sz val="10"/>
      <color rgb="FF003366"/>
      <name val="Trebuchet MS"/>
      <family val="2"/>
      <charset val="1"/>
    </font>
    <font>
      <b val="true"/>
      <sz val="12"/>
      <color rgb="FF800000"/>
      <name val="Trebuchet MS"/>
      <family val="2"/>
      <charset val="1"/>
    </font>
    <font>
      <sz val="12"/>
      <color rgb="FF003366"/>
      <name val="Trebuchet MS"/>
      <family val="2"/>
      <charset val="1"/>
    </font>
    <font>
      <sz val="8"/>
      <color rgb="FF960000"/>
      <name val="Trebuchet MS"/>
      <family val="2"/>
      <charset val="1"/>
    </font>
    <font>
      <b val="true"/>
      <sz val="8"/>
      <name val="Trebuchet MS"/>
      <family val="2"/>
      <charset val="1"/>
    </font>
    <font>
      <sz val="8"/>
      <color rgb="FF003366"/>
      <name val="Trebuchet MS"/>
      <family val="2"/>
      <charset val="1"/>
    </font>
    <font>
      <i val="true"/>
      <sz val="8"/>
      <color rgb="FF0000FF"/>
      <name val="Trebuchet MS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AE682"/>
        <bgColor rgb="FFFFCC99"/>
      </patternFill>
    </fill>
    <fill>
      <patternFill patternType="solid">
        <fgColor rgb="FFC0C0C0"/>
        <bgColor rgb="FFBEBEBE"/>
      </patternFill>
    </fill>
    <fill>
      <patternFill patternType="solid">
        <fgColor rgb="FFFFFFCC"/>
        <bgColor rgb="FFFFFFFF"/>
      </patternFill>
    </fill>
    <fill>
      <patternFill patternType="solid">
        <fgColor rgb="FFBEBEBE"/>
        <bgColor rgb="FFC0C0C0"/>
      </patternFill>
    </fill>
    <fill>
      <patternFill patternType="solid">
        <fgColor rgb="FFD2D2D2"/>
        <bgColor rgb="FFC0C0C0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>
        <color rgb="FF969696"/>
      </left>
      <right/>
      <top style="hair">
        <color rgb="FF969696"/>
      </top>
      <bottom/>
      <diagonal/>
    </border>
    <border diagonalUp="false" diagonalDown="false">
      <left/>
      <right/>
      <top style="hair">
        <color rgb="FF969696"/>
      </top>
      <bottom/>
      <diagonal/>
    </border>
    <border diagonalUp="false" diagonalDown="false">
      <left/>
      <right style="hair">
        <color rgb="FF969696"/>
      </right>
      <top style="hair">
        <color rgb="FF969696"/>
      </top>
      <bottom/>
      <diagonal/>
    </border>
    <border diagonalUp="false" diagonalDown="false">
      <left style="hair">
        <color rgb="FF969696"/>
      </left>
      <right/>
      <top/>
      <bottom/>
      <diagonal/>
    </border>
    <border diagonalUp="false" diagonalDown="false">
      <left/>
      <right style="hair">
        <color rgb="FF969696"/>
      </right>
      <top/>
      <bottom/>
      <diagonal/>
    </border>
    <border diagonalUp="false" diagonalDown="false">
      <left style="hair">
        <color rgb="FF969696"/>
      </left>
      <right/>
      <top/>
      <bottom style="hair">
        <color rgb="FF969696"/>
      </bottom>
      <diagonal/>
    </border>
    <border diagonalUp="false" diagonalDown="false">
      <left/>
      <right/>
      <top/>
      <bottom style="hair">
        <color rgb="FF969696"/>
      </bottom>
      <diagonal/>
    </border>
    <border diagonalUp="false" diagonalDown="false">
      <left/>
      <right style="hair">
        <color rgb="FF969696"/>
      </right>
      <top/>
      <bottom style="hair">
        <color rgb="FF969696"/>
      </bottom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hair">
        <color rgb="FF969696"/>
      </left>
      <right/>
      <top style="hair">
        <color rgb="FF969696"/>
      </top>
      <bottom style="hair">
        <color rgb="FF969696"/>
      </bottom>
      <diagonal/>
    </border>
    <border diagonalUp="false" diagonalDown="false">
      <left/>
      <right/>
      <top style="hair">
        <color rgb="FF969696"/>
      </top>
      <bottom style="hair">
        <color rgb="FF969696"/>
      </bottom>
      <diagonal/>
    </border>
    <border diagonalUp="false" diagonalDown="false">
      <left/>
      <right style="hair">
        <color rgb="FF969696"/>
      </right>
      <top style="hair">
        <color rgb="FF969696"/>
      </top>
      <bottom style="hair">
        <color rgb="FF969696"/>
      </bottom>
      <diagonal/>
    </border>
    <border diagonalUp="false" diagonalDown="false"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7" fillId="2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5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4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3" fillId="4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3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6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7" fillId="0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7" fillId="0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1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5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5" borderId="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5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5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5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15" fillId="5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1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0" fillId="0" borderId="1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0" fillId="0" borderId="1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3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2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6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6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6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6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23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2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22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22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22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22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2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6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29" fillId="0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29" fillId="0" borderId="1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29" fillId="0" borderId="1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29" fillId="0" borderId="1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30" fillId="4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3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20" fillId="4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0" fillId="4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0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0" fillId="4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20" fillId="4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0" fillId="4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0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20" fillId="4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0" fillId="4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0" fillId="0" borderId="1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3" fillId="6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6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23" fillId="6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2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13" fillId="4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1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6" borderId="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6" borderId="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6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6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3" fillId="6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32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2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2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0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6" fontId="3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2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0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6" fontId="0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0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6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6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6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23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33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33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3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5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3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3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35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3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30" fillId="0" borderId="1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2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2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2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0" fillId="0" borderId="2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4" borderId="2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0" borderId="2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4" borderId="25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9" fontId="1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18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6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36" fillId="0" borderId="2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6" fillId="0" borderId="2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6" fillId="0" borderId="2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36" fillId="0" borderId="2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36" fillId="4" borderId="2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36" fillId="0" borderId="2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30" fillId="0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32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32" fillId="0" borderId="17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2D2D2"/>
      <rgbColor rgb="FF000080"/>
      <rgbColor rgb="FFFF00FF"/>
      <rgbColor rgb="FFFFFF00"/>
      <rgbColor rgb="FF00FFFF"/>
      <rgbColor rgb="FF800080"/>
      <rgbColor rgb="FF960000"/>
      <rgbColor rgb="FF008080"/>
      <rgbColor rgb="FF0000FF"/>
      <rgbColor rgb="FF00CCFF"/>
      <rgbColor rgb="FFCCFFFF"/>
      <rgbColor rgb="FFCCFFCC"/>
      <rgbColor rgb="FFFAE682"/>
      <rgbColor rgb="FFBEBEB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6464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27000</xdr:colOff>
      <xdr:row>0</xdr:row>
      <xdr:rowOff>0</xdr:rowOff>
    </xdr:from>
    <xdr:to>
      <xdr:col>0</xdr:col>
      <xdr:colOff>297720</xdr:colOff>
      <xdr:row>0</xdr:row>
      <xdr:rowOff>270720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27000" y="0"/>
          <a:ext cx="270720" cy="270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27000</xdr:colOff>
      <xdr:row>0</xdr:row>
      <xdr:rowOff>0</xdr:rowOff>
    </xdr:from>
    <xdr:to>
      <xdr:col>0</xdr:col>
      <xdr:colOff>303480</xdr:colOff>
      <xdr:row>0</xdr:row>
      <xdr:rowOff>276480</xdr:rowOff>
    </xdr:to>
    <xdr:pic>
      <xdr:nvPicPr>
        <xdr:cNvPr id="1" name="Picture 1" descr=""/>
        <xdr:cNvPicPr/>
      </xdr:nvPicPr>
      <xdr:blipFill>
        <a:blip r:embed="rId1"/>
        <a:stretch/>
      </xdr:blipFill>
      <xdr:spPr>
        <a:xfrm>
          <a:off x="27000" y="0"/>
          <a:ext cx="276480" cy="2764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K97"/>
  <sheetViews>
    <sheetView windowProtection="tru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6" activePane="bottomLeft" state="frozen"/>
      <selection pane="topLeft" activeCell="A1" activeCellId="0" sqref="A1"/>
      <selection pane="bottomLeft" activeCell="A1" activeCellId="1" sqref="42:43 A1"/>
    </sheetView>
  </sheetViews>
  <sheetFormatPr defaultRowHeight="12.8"/>
  <cols>
    <col collapsed="false" hidden="false" max="2" min="2" style="0" width="1.66891891891892"/>
    <col collapsed="false" hidden="false" max="3" min="3" style="0" width="4.16891891891892"/>
    <col collapsed="false" hidden="false" max="33" min="4" style="0" width="2.5"/>
    <col collapsed="false" hidden="false" max="34" min="34" style="0" width="3.32432432432432"/>
    <col collapsed="false" hidden="false" max="37" min="35" style="0" width="2.5"/>
    <col collapsed="false" hidden="false" max="39" min="39" style="0" width="3.32432432432432"/>
    <col collapsed="false" hidden="false" max="40" min="40" style="0" width="13.3378378378378"/>
    <col collapsed="false" hidden="false" max="41" min="41" style="0" width="7.49324324324324"/>
    <col collapsed="false" hidden="false" max="42" min="42" style="0" width="4.16891891891892"/>
    <col collapsed="false" hidden="false" max="43" min="43" style="0" width="1.66891891891892"/>
    <col collapsed="false" hidden="false" max="44" min="44" style="0" width="13.6689189189189"/>
    <col collapsed="false" hidden="true" max="56" min="45" style="0" width="0"/>
    <col collapsed="false" hidden="false" max="57" min="57" style="0" width="66.5067567567568"/>
    <col collapsed="false" hidden="false" max="70" min="58" style="0" width="8.5"/>
    <col collapsed="false" hidden="true" max="89" min="71" style="0" width="0"/>
    <col collapsed="false" hidden="false" max="1025" min="90" style="0" width="8.5"/>
  </cols>
  <sheetData>
    <row r="1" customFormat="false" ht="21.35" hidden="false" customHeight="true" outlineLevel="0" collapsed="false">
      <c r="A1" s="1" t="s">
        <v>0</v>
      </c>
      <c r="B1" s="2"/>
      <c r="C1" s="2"/>
      <c r="D1" s="3" t="s">
        <v>1</v>
      </c>
      <c r="E1" s="2"/>
      <c r="F1" s="2"/>
      <c r="G1" s="2"/>
      <c r="H1" s="2"/>
      <c r="I1" s="2"/>
      <c r="J1" s="2"/>
      <c r="K1" s="4" t="s">
        <v>2</v>
      </c>
      <c r="L1" s="4"/>
      <c r="M1" s="4"/>
      <c r="N1" s="4"/>
      <c r="O1" s="4"/>
      <c r="P1" s="4"/>
      <c r="Q1" s="4"/>
      <c r="R1" s="4"/>
      <c r="S1" s="4"/>
      <c r="T1" s="2"/>
      <c r="U1" s="2"/>
      <c r="V1" s="2"/>
      <c r="W1" s="4" t="s">
        <v>3</v>
      </c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6" t="s">
        <v>4</v>
      </c>
      <c r="BB1" s="6" t="s">
        <v>5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T1" s="7" t="s">
        <v>6</v>
      </c>
      <c r="BU1" s="7" t="s">
        <v>6</v>
      </c>
    </row>
    <row r="2" customFormat="false" ht="36.95" hidden="false" customHeight="true" outlineLevel="0" collapsed="false">
      <c r="C2" s="8" t="s">
        <v>7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R2" s="9" t="s">
        <v>8</v>
      </c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S2" s="10" t="s">
        <v>9</v>
      </c>
      <c r="BT2" s="10" t="s">
        <v>10</v>
      </c>
    </row>
    <row r="3" customFormat="false" ht="6.95" hidden="false" customHeight="true" outlineLevel="0" collapsed="false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3"/>
      <c r="BS3" s="10" t="s">
        <v>9</v>
      </c>
      <c r="BT3" s="10" t="s">
        <v>11</v>
      </c>
    </row>
    <row r="4" customFormat="false" ht="36.95" hidden="false" customHeight="true" outlineLevel="0" collapsed="false">
      <c r="B4" s="14"/>
      <c r="C4" s="15" t="s">
        <v>12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6"/>
      <c r="AS4" s="17" t="s">
        <v>13</v>
      </c>
      <c r="BE4" s="18" t="s">
        <v>14</v>
      </c>
      <c r="BS4" s="10" t="s">
        <v>15</v>
      </c>
    </row>
    <row r="5" customFormat="false" ht="14.4" hidden="false" customHeight="true" outlineLevel="0" collapsed="false">
      <c r="B5" s="14"/>
      <c r="C5" s="19"/>
      <c r="D5" s="20" t="s">
        <v>16</v>
      </c>
      <c r="E5" s="19"/>
      <c r="F5" s="19"/>
      <c r="G5" s="19"/>
      <c r="H5" s="19"/>
      <c r="I5" s="19"/>
      <c r="J5" s="19"/>
      <c r="K5" s="21" t="s">
        <v>17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19"/>
      <c r="AQ5" s="16"/>
      <c r="BE5" s="22" t="s">
        <v>18</v>
      </c>
      <c r="BS5" s="10" t="s">
        <v>9</v>
      </c>
    </row>
    <row r="6" customFormat="false" ht="36.95" hidden="false" customHeight="true" outlineLevel="0" collapsed="false">
      <c r="B6" s="14"/>
      <c r="C6" s="19"/>
      <c r="D6" s="23" t="s">
        <v>19</v>
      </c>
      <c r="E6" s="19"/>
      <c r="F6" s="19"/>
      <c r="G6" s="19"/>
      <c r="H6" s="19"/>
      <c r="I6" s="19"/>
      <c r="J6" s="19"/>
      <c r="K6" s="24" t="s">
        <v>20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19"/>
      <c r="AQ6" s="16"/>
      <c r="BE6" s="22"/>
      <c r="BS6" s="10" t="s">
        <v>21</v>
      </c>
    </row>
    <row r="7" customFormat="false" ht="14.4" hidden="false" customHeight="true" outlineLevel="0" collapsed="false">
      <c r="B7" s="14"/>
      <c r="C7" s="19"/>
      <c r="D7" s="25" t="s">
        <v>22</v>
      </c>
      <c r="E7" s="19"/>
      <c r="F7" s="19"/>
      <c r="G7" s="19"/>
      <c r="H7" s="19"/>
      <c r="I7" s="19"/>
      <c r="J7" s="19"/>
      <c r="K7" s="21" t="s">
        <v>23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5" t="s">
        <v>24</v>
      </c>
      <c r="AL7" s="19"/>
      <c r="AM7" s="19"/>
      <c r="AN7" s="21"/>
      <c r="AO7" s="19"/>
      <c r="AP7" s="19"/>
      <c r="AQ7" s="16"/>
      <c r="BE7" s="22"/>
      <c r="BS7" s="10" t="s">
        <v>25</v>
      </c>
    </row>
    <row r="8" customFormat="false" ht="14.4" hidden="false" customHeight="true" outlineLevel="0" collapsed="false">
      <c r="B8" s="14"/>
      <c r="C8" s="19"/>
      <c r="D8" s="25" t="s">
        <v>26</v>
      </c>
      <c r="E8" s="19"/>
      <c r="F8" s="19"/>
      <c r="G8" s="19"/>
      <c r="H8" s="19"/>
      <c r="I8" s="19"/>
      <c r="J8" s="19"/>
      <c r="K8" s="21" t="s">
        <v>27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5" t="s">
        <v>28</v>
      </c>
      <c r="AL8" s="19"/>
      <c r="AM8" s="19"/>
      <c r="AN8" s="26" t="s">
        <v>29</v>
      </c>
      <c r="AO8" s="19"/>
      <c r="AP8" s="19"/>
      <c r="AQ8" s="16"/>
      <c r="BE8" s="22"/>
      <c r="BS8" s="10" t="s">
        <v>30</v>
      </c>
    </row>
    <row r="9" customFormat="false" ht="14.4" hidden="false" customHeight="true" outlineLevel="0" collapsed="false">
      <c r="B9" s="14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6"/>
      <c r="BE9" s="22"/>
      <c r="BS9" s="10" t="s">
        <v>31</v>
      </c>
    </row>
    <row r="10" customFormat="false" ht="14.4" hidden="false" customHeight="true" outlineLevel="0" collapsed="false">
      <c r="B10" s="14"/>
      <c r="C10" s="19"/>
      <c r="D10" s="25" t="s">
        <v>32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5" t="s">
        <v>33</v>
      </c>
      <c r="AL10" s="19"/>
      <c r="AM10" s="19"/>
      <c r="AN10" s="21"/>
      <c r="AO10" s="19"/>
      <c r="AP10" s="19"/>
      <c r="AQ10" s="16"/>
      <c r="BE10" s="22"/>
      <c r="BS10" s="10" t="s">
        <v>21</v>
      </c>
    </row>
    <row r="11" customFormat="false" ht="18.5" hidden="false" customHeight="true" outlineLevel="0" collapsed="false">
      <c r="B11" s="14"/>
      <c r="C11" s="19"/>
      <c r="D11" s="19"/>
      <c r="E11" s="21" t="s">
        <v>34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5" t="s">
        <v>35</v>
      </c>
      <c r="AL11" s="19"/>
      <c r="AM11" s="19"/>
      <c r="AN11" s="21"/>
      <c r="AO11" s="19"/>
      <c r="AP11" s="19"/>
      <c r="AQ11" s="16"/>
      <c r="BE11" s="22"/>
      <c r="BS11" s="10" t="s">
        <v>21</v>
      </c>
    </row>
    <row r="12" customFormat="false" ht="6.95" hidden="false" customHeight="true" outlineLevel="0" collapsed="false">
      <c r="B12" s="14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6"/>
      <c r="BE12" s="22"/>
      <c r="BS12" s="10" t="s">
        <v>21</v>
      </c>
    </row>
    <row r="13" customFormat="false" ht="14.4" hidden="false" customHeight="true" outlineLevel="0" collapsed="false">
      <c r="B13" s="14"/>
      <c r="C13" s="19"/>
      <c r="D13" s="25" t="s">
        <v>36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5" t="s">
        <v>33</v>
      </c>
      <c r="AL13" s="19"/>
      <c r="AM13" s="19"/>
      <c r="AN13" s="27" t="s">
        <v>37</v>
      </c>
      <c r="AO13" s="19"/>
      <c r="AP13" s="19"/>
      <c r="AQ13" s="16"/>
      <c r="BE13" s="22"/>
      <c r="BS13" s="10" t="s">
        <v>21</v>
      </c>
    </row>
    <row r="14" customFormat="false" ht="12.8" hidden="false" customHeight="false" outlineLevel="0" collapsed="false">
      <c r="B14" s="14"/>
      <c r="C14" s="19"/>
      <c r="D14" s="19"/>
      <c r="E14" s="27" t="s">
        <v>37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5" t="s">
        <v>35</v>
      </c>
      <c r="AL14" s="19"/>
      <c r="AM14" s="19"/>
      <c r="AN14" s="27" t="s">
        <v>37</v>
      </c>
      <c r="AO14" s="19"/>
      <c r="AP14" s="19"/>
      <c r="AQ14" s="16"/>
      <c r="BE14" s="22"/>
      <c r="BS14" s="10" t="s">
        <v>21</v>
      </c>
    </row>
    <row r="15" customFormat="false" ht="6.95" hidden="false" customHeight="true" outlineLevel="0" collapsed="false">
      <c r="B15" s="14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6"/>
      <c r="BE15" s="22"/>
      <c r="BS15" s="10" t="s">
        <v>6</v>
      </c>
    </row>
    <row r="16" customFormat="false" ht="14.4" hidden="false" customHeight="true" outlineLevel="0" collapsed="false">
      <c r="B16" s="14"/>
      <c r="C16" s="19"/>
      <c r="D16" s="25" t="s">
        <v>38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5" t="s">
        <v>33</v>
      </c>
      <c r="AL16" s="19"/>
      <c r="AM16" s="19"/>
      <c r="AN16" s="21"/>
      <c r="AO16" s="19"/>
      <c r="AP16" s="19"/>
      <c r="AQ16" s="16"/>
      <c r="BE16" s="22"/>
      <c r="BS16" s="10" t="s">
        <v>6</v>
      </c>
    </row>
    <row r="17" customFormat="false" ht="18.5" hidden="false" customHeight="true" outlineLevel="0" collapsed="false">
      <c r="B17" s="14"/>
      <c r="C17" s="19"/>
      <c r="D17" s="19"/>
      <c r="E17" s="21" t="s">
        <v>39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5" t="s">
        <v>35</v>
      </c>
      <c r="AL17" s="19"/>
      <c r="AM17" s="19"/>
      <c r="AN17" s="21"/>
      <c r="AO17" s="19"/>
      <c r="AP17" s="19"/>
      <c r="AQ17" s="16"/>
      <c r="BE17" s="22"/>
      <c r="BS17" s="10" t="s">
        <v>40</v>
      </c>
    </row>
    <row r="18" customFormat="false" ht="6.95" hidden="false" customHeight="true" outlineLevel="0" collapsed="false">
      <c r="B18" s="14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6"/>
      <c r="BE18" s="22"/>
      <c r="BS18" s="10" t="s">
        <v>9</v>
      </c>
    </row>
    <row r="19" customFormat="false" ht="14.4" hidden="false" customHeight="true" outlineLevel="0" collapsed="false">
      <c r="B19" s="14"/>
      <c r="C19" s="19"/>
      <c r="D19" s="25" t="s">
        <v>41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5" t="s">
        <v>33</v>
      </c>
      <c r="AL19" s="19"/>
      <c r="AM19" s="19"/>
      <c r="AN19" s="21"/>
      <c r="AO19" s="19"/>
      <c r="AP19" s="19"/>
      <c r="AQ19" s="16"/>
      <c r="BE19" s="22"/>
      <c r="BS19" s="10" t="s">
        <v>9</v>
      </c>
    </row>
    <row r="20" customFormat="false" ht="18.5" hidden="false" customHeight="true" outlineLevel="0" collapsed="false">
      <c r="B20" s="14"/>
      <c r="C20" s="19"/>
      <c r="D20" s="19"/>
      <c r="E20" s="21" t="s">
        <v>39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5" t="s">
        <v>35</v>
      </c>
      <c r="AL20" s="19"/>
      <c r="AM20" s="19"/>
      <c r="AN20" s="21"/>
      <c r="AO20" s="19"/>
      <c r="AP20" s="19"/>
      <c r="AQ20" s="16"/>
      <c r="BE20" s="22"/>
    </row>
    <row r="21" customFormat="false" ht="6.95" hidden="false" customHeight="true" outlineLevel="0" collapsed="false">
      <c r="B21" s="14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6"/>
      <c r="BE21" s="22"/>
    </row>
    <row r="22" customFormat="false" ht="12.8" hidden="false" customHeight="false" outlineLevel="0" collapsed="false">
      <c r="B22" s="14"/>
      <c r="C22" s="19"/>
      <c r="D22" s="25" t="s">
        <v>42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6"/>
      <c r="BE22" s="22"/>
    </row>
    <row r="23" customFormat="false" ht="16.5" hidden="false" customHeight="true" outlineLevel="0" collapsed="false">
      <c r="B23" s="14"/>
      <c r="C23" s="19"/>
      <c r="D23" s="19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19"/>
      <c r="AP23" s="19"/>
      <c r="AQ23" s="16"/>
      <c r="BE23" s="22"/>
    </row>
    <row r="24" customFormat="false" ht="6.95" hidden="false" customHeight="true" outlineLevel="0" collapsed="false">
      <c r="B24" s="14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6"/>
      <c r="BE24" s="22"/>
    </row>
    <row r="25" customFormat="false" ht="6.95" hidden="false" customHeight="true" outlineLevel="0" collapsed="false">
      <c r="B25" s="14"/>
      <c r="C25" s="1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19"/>
      <c r="AQ25" s="16"/>
      <c r="BE25" s="22"/>
    </row>
    <row r="26" customFormat="false" ht="14.4" hidden="false" customHeight="true" outlineLevel="0" collapsed="false">
      <c r="B26" s="14"/>
      <c r="C26" s="19"/>
      <c r="D26" s="30" t="s">
        <v>43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31" t="n">
        <f aca="false">ROUND(AG87,2)</f>
        <v>0</v>
      </c>
      <c r="AL26" s="31"/>
      <c r="AM26" s="31"/>
      <c r="AN26" s="31"/>
      <c r="AO26" s="31"/>
      <c r="AP26" s="19"/>
      <c r="AQ26" s="16"/>
      <c r="BE26" s="22"/>
    </row>
    <row r="27" customFormat="false" ht="14.4" hidden="false" customHeight="true" outlineLevel="0" collapsed="false">
      <c r="B27" s="14"/>
      <c r="C27" s="19"/>
      <c r="D27" s="30" t="s">
        <v>44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31" t="n">
        <f aca="false">ROUND(AG90,2)</f>
        <v>0</v>
      </c>
      <c r="AL27" s="31"/>
      <c r="AM27" s="31"/>
      <c r="AN27" s="31"/>
      <c r="AO27" s="31"/>
      <c r="AP27" s="19"/>
      <c r="AQ27" s="16"/>
      <c r="BE27" s="22"/>
    </row>
    <row r="28" s="32" customFormat="true" ht="6.95" hidden="false" customHeight="true" outlineLevel="0" collapsed="false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  <c r="BE28" s="22"/>
    </row>
    <row r="29" customFormat="false" ht="25.9" hidden="false" customHeight="true" outlineLevel="0" collapsed="false">
      <c r="A29" s="32"/>
      <c r="B29" s="33"/>
      <c r="C29" s="34"/>
      <c r="D29" s="36" t="s">
        <v>45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8" t="n">
        <f aca="false">ROUND(AK26+AK27,2)</f>
        <v>0</v>
      </c>
      <c r="AL29" s="38"/>
      <c r="AM29" s="38"/>
      <c r="AN29" s="38"/>
      <c r="AO29" s="38"/>
      <c r="AP29" s="34"/>
      <c r="AQ29" s="35"/>
      <c r="BE29" s="22"/>
    </row>
    <row r="30" customFormat="false" ht="6.95" hidden="false" customHeight="true" outlineLevel="0" collapsed="false">
      <c r="A30" s="32"/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  <c r="BE30" s="22"/>
    </row>
    <row r="31" s="39" customFormat="true" ht="14.4" hidden="false" customHeight="true" outlineLevel="0" collapsed="false">
      <c r="B31" s="40"/>
      <c r="C31" s="41"/>
      <c r="D31" s="42" t="s">
        <v>46</v>
      </c>
      <c r="E31" s="41"/>
      <c r="F31" s="42" t="s">
        <v>47</v>
      </c>
      <c r="G31" s="41"/>
      <c r="H31" s="41"/>
      <c r="I31" s="41"/>
      <c r="J31" s="41"/>
      <c r="K31" s="41"/>
      <c r="L31" s="43" t="n">
        <v>0.21</v>
      </c>
      <c r="M31" s="43"/>
      <c r="N31" s="43"/>
      <c r="O31" s="43"/>
      <c r="P31" s="41"/>
      <c r="Q31" s="41"/>
      <c r="R31" s="41"/>
      <c r="S31" s="41"/>
      <c r="T31" s="44" t="s">
        <v>48</v>
      </c>
      <c r="U31" s="41"/>
      <c r="V31" s="41"/>
      <c r="W31" s="45" t="n">
        <f aca="false">ROUND(AZ87+SUM(CD91:CD95),2)</f>
        <v>0</v>
      </c>
      <c r="X31" s="45"/>
      <c r="Y31" s="45"/>
      <c r="Z31" s="45"/>
      <c r="AA31" s="45"/>
      <c r="AB31" s="45"/>
      <c r="AC31" s="45"/>
      <c r="AD31" s="45"/>
      <c r="AE31" s="45"/>
      <c r="AF31" s="41"/>
      <c r="AG31" s="41"/>
      <c r="AH31" s="41"/>
      <c r="AI31" s="41"/>
      <c r="AJ31" s="41"/>
      <c r="AK31" s="45" t="n">
        <f aca="false">ROUND(AV87+SUM(BY91:BY95),2)</f>
        <v>0</v>
      </c>
      <c r="AL31" s="45"/>
      <c r="AM31" s="45"/>
      <c r="AN31" s="45"/>
      <c r="AO31" s="45"/>
      <c r="AP31" s="41"/>
      <c r="AQ31" s="46"/>
      <c r="BE31" s="22"/>
    </row>
    <row r="32" customFormat="false" ht="14.4" hidden="false" customHeight="true" outlineLevel="0" collapsed="false">
      <c r="A32" s="39"/>
      <c r="B32" s="40"/>
      <c r="C32" s="41"/>
      <c r="D32" s="41"/>
      <c r="E32" s="41"/>
      <c r="F32" s="42" t="s">
        <v>49</v>
      </c>
      <c r="G32" s="41"/>
      <c r="H32" s="41"/>
      <c r="I32" s="41"/>
      <c r="J32" s="41"/>
      <c r="K32" s="41"/>
      <c r="L32" s="43" t="n">
        <v>0.15</v>
      </c>
      <c r="M32" s="43"/>
      <c r="N32" s="43"/>
      <c r="O32" s="43"/>
      <c r="P32" s="41"/>
      <c r="Q32" s="41"/>
      <c r="R32" s="41"/>
      <c r="S32" s="41"/>
      <c r="T32" s="44" t="s">
        <v>48</v>
      </c>
      <c r="U32" s="41"/>
      <c r="V32" s="41"/>
      <c r="W32" s="45" t="n">
        <f aca="false">ROUND(BA87+SUM(CE91:CE95),2)</f>
        <v>0</v>
      </c>
      <c r="X32" s="45"/>
      <c r="Y32" s="45"/>
      <c r="Z32" s="45"/>
      <c r="AA32" s="45"/>
      <c r="AB32" s="45"/>
      <c r="AC32" s="45"/>
      <c r="AD32" s="45"/>
      <c r="AE32" s="45"/>
      <c r="AF32" s="41"/>
      <c r="AG32" s="41"/>
      <c r="AH32" s="41"/>
      <c r="AI32" s="41"/>
      <c r="AJ32" s="41"/>
      <c r="AK32" s="45" t="n">
        <f aca="false">ROUND(AW87+SUM(BZ91:BZ95),2)</f>
        <v>0</v>
      </c>
      <c r="AL32" s="45"/>
      <c r="AM32" s="45"/>
      <c r="AN32" s="45"/>
      <c r="AO32" s="45"/>
      <c r="AP32" s="41"/>
      <c r="AQ32" s="46"/>
      <c r="BE32" s="22"/>
    </row>
    <row r="33" customFormat="false" ht="14.4" hidden="true" customHeight="true" outlineLevel="0" collapsed="false">
      <c r="A33" s="39"/>
      <c r="B33" s="40"/>
      <c r="C33" s="41"/>
      <c r="D33" s="41"/>
      <c r="E33" s="41"/>
      <c r="F33" s="42" t="s">
        <v>50</v>
      </c>
      <c r="G33" s="41"/>
      <c r="H33" s="41"/>
      <c r="I33" s="41"/>
      <c r="J33" s="41"/>
      <c r="K33" s="41"/>
      <c r="L33" s="43" t="n">
        <v>0.21</v>
      </c>
      <c r="M33" s="43"/>
      <c r="N33" s="43"/>
      <c r="O33" s="43"/>
      <c r="P33" s="41"/>
      <c r="Q33" s="41"/>
      <c r="R33" s="41"/>
      <c r="S33" s="41"/>
      <c r="T33" s="44" t="s">
        <v>48</v>
      </c>
      <c r="U33" s="41"/>
      <c r="V33" s="41"/>
      <c r="W33" s="45" t="n">
        <f aca="false">ROUND(BB87+SUM(CF91:CF95),2)</f>
        <v>0</v>
      </c>
      <c r="X33" s="45"/>
      <c r="Y33" s="45"/>
      <c r="Z33" s="45"/>
      <c r="AA33" s="45"/>
      <c r="AB33" s="45"/>
      <c r="AC33" s="45"/>
      <c r="AD33" s="45"/>
      <c r="AE33" s="45"/>
      <c r="AF33" s="41"/>
      <c r="AG33" s="41"/>
      <c r="AH33" s="41"/>
      <c r="AI33" s="41"/>
      <c r="AJ33" s="41"/>
      <c r="AK33" s="45" t="n">
        <v>0</v>
      </c>
      <c r="AL33" s="45"/>
      <c r="AM33" s="45"/>
      <c r="AN33" s="45"/>
      <c r="AO33" s="45"/>
      <c r="AP33" s="41"/>
      <c r="AQ33" s="46"/>
      <c r="BE33" s="22"/>
    </row>
    <row r="34" customFormat="false" ht="14.4" hidden="true" customHeight="true" outlineLevel="0" collapsed="false">
      <c r="A34" s="39"/>
      <c r="B34" s="40"/>
      <c r="C34" s="41"/>
      <c r="D34" s="41"/>
      <c r="E34" s="41"/>
      <c r="F34" s="42" t="s">
        <v>51</v>
      </c>
      <c r="G34" s="41"/>
      <c r="H34" s="41"/>
      <c r="I34" s="41"/>
      <c r="J34" s="41"/>
      <c r="K34" s="41"/>
      <c r="L34" s="43" t="n">
        <v>0.15</v>
      </c>
      <c r="M34" s="43"/>
      <c r="N34" s="43"/>
      <c r="O34" s="43"/>
      <c r="P34" s="41"/>
      <c r="Q34" s="41"/>
      <c r="R34" s="41"/>
      <c r="S34" s="41"/>
      <c r="T34" s="44" t="s">
        <v>48</v>
      </c>
      <c r="U34" s="41"/>
      <c r="V34" s="41"/>
      <c r="W34" s="45" t="n">
        <f aca="false">ROUND(BC87+SUM(CG91:CG95),2)</f>
        <v>0</v>
      </c>
      <c r="X34" s="45"/>
      <c r="Y34" s="45"/>
      <c r="Z34" s="45"/>
      <c r="AA34" s="45"/>
      <c r="AB34" s="45"/>
      <c r="AC34" s="45"/>
      <c r="AD34" s="45"/>
      <c r="AE34" s="45"/>
      <c r="AF34" s="41"/>
      <c r="AG34" s="41"/>
      <c r="AH34" s="41"/>
      <c r="AI34" s="41"/>
      <c r="AJ34" s="41"/>
      <c r="AK34" s="45" t="n">
        <v>0</v>
      </c>
      <c r="AL34" s="45"/>
      <c r="AM34" s="45"/>
      <c r="AN34" s="45"/>
      <c r="AO34" s="45"/>
      <c r="AP34" s="41"/>
      <c r="AQ34" s="46"/>
      <c r="BE34" s="22"/>
    </row>
    <row r="35" customFormat="false" ht="14.4" hidden="true" customHeight="true" outlineLevel="0" collapsed="false">
      <c r="A35" s="39"/>
      <c r="B35" s="40"/>
      <c r="C35" s="41"/>
      <c r="D35" s="41"/>
      <c r="E35" s="41"/>
      <c r="F35" s="42" t="s">
        <v>52</v>
      </c>
      <c r="G35" s="41"/>
      <c r="H35" s="41"/>
      <c r="I35" s="41"/>
      <c r="J35" s="41"/>
      <c r="K35" s="41"/>
      <c r="L35" s="43" t="n">
        <v>0</v>
      </c>
      <c r="M35" s="43"/>
      <c r="N35" s="43"/>
      <c r="O35" s="43"/>
      <c r="P35" s="41"/>
      <c r="Q35" s="41"/>
      <c r="R35" s="41"/>
      <c r="S35" s="41"/>
      <c r="T35" s="44" t="s">
        <v>48</v>
      </c>
      <c r="U35" s="41"/>
      <c r="V35" s="41"/>
      <c r="W35" s="45" t="n">
        <f aca="false">ROUND(BD87+SUM(CH91:CH95),2)</f>
        <v>0</v>
      </c>
      <c r="X35" s="45"/>
      <c r="Y35" s="45"/>
      <c r="Z35" s="45"/>
      <c r="AA35" s="45"/>
      <c r="AB35" s="45"/>
      <c r="AC35" s="45"/>
      <c r="AD35" s="45"/>
      <c r="AE35" s="45"/>
      <c r="AF35" s="41"/>
      <c r="AG35" s="41"/>
      <c r="AH35" s="41"/>
      <c r="AI35" s="41"/>
      <c r="AJ35" s="41"/>
      <c r="AK35" s="45" t="n">
        <v>0</v>
      </c>
      <c r="AL35" s="45"/>
      <c r="AM35" s="45"/>
      <c r="AN35" s="45"/>
      <c r="AO35" s="45"/>
      <c r="AP35" s="41"/>
      <c r="AQ35" s="46"/>
    </row>
    <row r="36" s="32" customFormat="true" ht="6.95" hidden="false" customHeight="true" outlineLevel="0" collapsed="false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5"/>
    </row>
    <row r="37" customFormat="false" ht="25.9" hidden="false" customHeight="true" outlineLevel="0" collapsed="false">
      <c r="A37" s="32"/>
      <c r="B37" s="33"/>
      <c r="C37" s="47"/>
      <c r="D37" s="48" t="s">
        <v>53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 t="s">
        <v>54</v>
      </c>
      <c r="U37" s="49"/>
      <c r="V37" s="49"/>
      <c r="W37" s="49"/>
      <c r="X37" s="51" t="s">
        <v>55</v>
      </c>
      <c r="Y37" s="51"/>
      <c r="Z37" s="51"/>
      <c r="AA37" s="51"/>
      <c r="AB37" s="51"/>
      <c r="AC37" s="49"/>
      <c r="AD37" s="49"/>
      <c r="AE37" s="49"/>
      <c r="AF37" s="49"/>
      <c r="AG37" s="49"/>
      <c r="AH37" s="49"/>
      <c r="AI37" s="49"/>
      <c r="AJ37" s="49"/>
      <c r="AK37" s="52" t="n">
        <f aca="false">SUM(AK29:AK35)</f>
        <v>0</v>
      </c>
      <c r="AL37" s="52"/>
      <c r="AM37" s="52"/>
      <c r="AN37" s="52"/>
      <c r="AO37" s="52"/>
      <c r="AP37" s="47"/>
      <c r="AQ37" s="35"/>
    </row>
    <row r="38" customFormat="false" ht="14.4" hidden="false" customHeight="true" outlineLevel="0" collapsed="false">
      <c r="A38" s="32"/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5"/>
    </row>
    <row r="39" customFormat="false" ht="12.8" hidden="false" customHeight="false" outlineLevel="0" collapsed="false">
      <c r="B39" s="14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6"/>
    </row>
    <row r="40" customFormat="false" ht="12.8" hidden="false" customHeight="false" outlineLevel="0" collapsed="false">
      <c r="B40" s="14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6"/>
    </row>
    <row r="41" customFormat="false" ht="12.8" hidden="false" customHeight="false" outlineLevel="0" collapsed="false">
      <c r="B41" s="14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6"/>
    </row>
    <row r="42" customFormat="false" ht="12.8" hidden="false" customHeight="false" outlineLevel="0" collapsed="false">
      <c r="B42" s="14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6"/>
    </row>
    <row r="43" customFormat="false" ht="12.8" hidden="false" customHeight="false" outlineLevel="0" collapsed="false">
      <c r="B43" s="14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6"/>
    </row>
    <row r="44" customFormat="false" ht="12.8" hidden="false" customHeight="false" outlineLevel="0" collapsed="false">
      <c r="B44" s="14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6"/>
    </row>
    <row r="45" customFormat="false" ht="12.8" hidden="false" customHeight="false" outlineLevel="0" collapsed="false">
      <c r="B45" s="14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6"/>
    </row>
    <row r="46" customFormat="false" ht="12.8" hidden="false" customHeight="false" outlineLevel="0" collapsed="false">
      <c r="B46" s="14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6"/>
    </row>
    <row r="47" customFormat="false" ht="12.8" hidden="false" customHeight="false" outlineLevel="0" collapsed="false">
      <c r="B47" s="14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6"/>
    </row>
    <row r="48" customFormat="false" ht="12.8" hidden="false" customHeight="false" outlineLevel="0" collapsed="false">
      <c r="B48" s="14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6"/>
    </row>
    <row r="49" s="32" customFormat="true" ht="12.8" hidden="false" customHeight="false" outlineLevel="0" collapsed="false">
      <c r="B49" s="33"/>
      <c r="C49" s="34"/>
      <c r="D49" s="53" t="s">
        <v>56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5"/>
      <c r="AA49" s="34"/>
      <c r="AB49" s="34"/>
      <c r="AC49" s="53" t="s">
        <v>57</v>
      </c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5"/>
      <c r="AP49" s="34"/>
      <c r="AQ49" s="35"/>
    </row>
    <row r="50" customFormat="false" ht="12.8" hidden="false" customHeight="false" outlineLevel="0" collapsed="false">
      <c r="B50" s="14"/>
      <c r="C50" s="19"/>
      <c r="D50" s="56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57"/>
      <c r="AA50" s="19"/>
      <c r="AB50" s="19"/>
      <c r="AC50" s="56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57"/>
      <c r="AP50" s="19"/>
      <c r="AQ50" s="16"/>
    </row>
    <row r="51" customFormat="false" ht="12.8" hidden="false" customHeight="false" outlineLevel="0" collapsed="false">
      <c r="B51" s="14"/>
      <c r="C51" s="19"/>
      <c r="D51" s="56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57"/>
      <c r="AA51" s="19"/>
      <c r="AB51" s="19"/>
      <c r="AC51" s="56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57"/>
      <c r="AP51" s="19"/>
      <c r="AQ51" s="16"/>
    </row>
    <row r="52" customFormat="false" ht="12.8" hidden="false" customHeight="false" outlineLevel="0" collapsed="false">
      <c r="B52" s="14"/>
      <c r="C52" s="19"/>
      <c r="D52" s="56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57"/>
      <c r="AA52" s="19"/>
      <c r="AB52" s="19"/>
      <c r="AC52" s="56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57"/>
      <c r="AP52" s="19"/>
      <c r="AQ52" s="16"/>
    </row>
    <row r="53" customFormat="false" ht="12.8" hidden="false" customHeight="false" outlineLevel="0" collapsed="false">
      <c r="B53" s="14"/>
      <c r="C53" s="19"/>
      <c r="D53" s="56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57"/>
      <c r="AA53" s="19"/>
      <c r="AB53" s="19"/>
      <c r="AC53" s="56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57"/>
      <c r="AP53" s="19"/>
      <c r="AQ53" s="16"/>
    </row>
    <row r="54" customFormat="false" ht="12.8" hidden="false" customHeight="false" outlineLevel="0" collapsed="false">
      <c r="B54" s="14"/>
      <c r="C54" s="19"/>
      <c r="D54" s="56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57"/>
      <c r="AA54" s="19"/>
      <c r="AB54" s="19"/>
      <c r="AC54" s="56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57"/>
      <c r="AP54" s="19"/>
      <c r="AQ54" s="16"/>
    </row>
    <row r="55" customFormat="false" ht="12.8" hidden="false" customHeight="false" outlineLevel="0" collapsed="false">
      <c r="B55" s="14"/>
      <c r="C55" s="19"/>
      <c r="D55" s="56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57"/>
      <c r="AA55" s="19"/>
      <c r="AB55" s="19"/>
      <c r="AC55" s="56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57"/>
      <c r="AP55" s="19"/>
      <c r="AQ55" s="16"/>
    </row>
    <row r="56" customFormat="false" ht="12.8" hidden="false" customHeight="false" outlineLevel="0" collapsed="false">
      <c r="B56" s="14"/>
      <c r="C56" s="19"/>
      <c r="D56" s="56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57"/>
      <c r="AA56" s="19"/>
      <c r="AB56" s="19"/>
      <c r="AC56" s="56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57"/>
      <c r="AP56" s="19"/>
      <c r="AQ56" s="16"/>
    </row>
    <row r="57" customFormat="false" ht="12.8" hidden="false" customHeight="false" outlineLevel="0" collapsed="false">
      <c r="B57" s="14"/>
      <c r="C57" s="19"/>
      <c r="D57" s="56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57"/>
      <c r="AA57" s="19"/>
      <c r="AB57" s="19"/>
      <c r="AC57" s="56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57"/>
      <c r="AP57" s="19"/>
      <c r="AQ57" s="16"/>
    </row>
    <row r="58" s="32" customFormat="true" ht="12.8" hidden="false" customHeight="false" outlineLevel="0" collapsed="false">
      <c r="B58" s="33"/>
      <c r="C58" s="34"/>
      <c r="D58" s="58" t="s">
        <v>58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60" t="s">
        <v>59</v>
      </c>
      <c r="S58" s="59"/>
      <c r="T58" s="59"/>
      <c r="U58" s="59"/>
      <c r="V58" s="59"/>
      <c r="W58" s="59"/>
      <c r="X58" s="59"/>
      <c r="Y58" s="59"/>
      <c r="Z58" s="61"/>
      <c r="AA58" s="34"/>
      <c r="AB58" s="34"/>
      <c r="AC58" s="58" t="s">
        <v>58</v>
      </c>
      <c r="AD58" s="59"/>
      <c r="AE58" s="59"/>
      <c r="AF58" s="59"/>
      <c r="AG58" s="59"/>
      <c r="AH58" s="59"/>
      <c r="AI58" s="59"/>
      <c r="AJ58" s="59"/>
      <c r="AK58" s="59"/>
      <c r="AL58" s="59"/>
      <c r="AM58" s="60" t="s">
        <v>59</v>
      </c>
      <c r="AN58" s="59"/>
      <c r="AO58" s="61"/>
      <c r="AP58" s="34"/>
      <c r="AQ58" s="35"/>
    </row>
    <row r="59" customFormat="false" ht="12.8" hidden="false" customHeight="false" outlineLevel="0" collapsed="false">
      <c r="B59" s="14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6"/>
    </row>
    <row r="60" s="32" customFormat="true" ht="12.8" hidden="false" customHeight="false" outlineLevel="0" collapsed="false">
      <c r="B60" s="33"/>
      <c r="C60" s="34"/>
      <c r="D60" s="53" t="s">
        <v>60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5"/>
      <c r="AA60" s="34"/>
      <c r="AB60" s="34"/>
      <c r="AC60" s="53" t="s">
        <v>61</v>
      </c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5"/>
      <c r="AP60" s="34"/>
      <c r="AQ60" s="35"/>
    </row>
    <row r="61" customFormat="false" ht="12.8" hidden="false" customHeight="false" outlineLevel="0" collapsed="false">
      <c r="B61" s="14"/>
      <c r="C61" s="19"/>
      <c r="D61" s="56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57"/>
      <c r="AA61" s="19"/>
      <c r="AB61" s="19"/>
      <c r="AC61" s="56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57"/>
      <c r="AP61" s="19"/>
      <c r="AQ61" s="16"/>
    </row>
    <row r="62" customFormat="false" ht="12.8" hidden="false" customHeight="false" outlineLevel="0" collapsed="false">
      <c r="B62" s="14"/>
      <c r="C62" s="19"/>
      <c r="D62" s="56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57"/>
      <c r="AA62" s="19"/>
      <c r="AB62" s="19"/>
      <c r="AC62" s="56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57"/>
      <c r="AP62" s="19"/>
      <c r="AQ62" s="16"/>
    </row>
    <row r="63" customFormat="false" ht="12.8" hidden="false" customHeight="false" outlineLevel="0" collapsed="false">
      <c r="B63" s="14"/>
      <c r="C63" s="19"/>
      <c r="D63" s="56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57"/>
      <c r="AA63" s="19"/>
      <c r="AB63" s="19"/>
      <c r="AC63" s="56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57"/>
      <c r="AP63" s="19"/>
      <c r="AQ63" s="16"/>
    </row>
    <row r="64" customFormat="false" ht="12.8" hidden="false" customHeight="false" outlineLevel="0" collapsed="false">
      <c r="B64" s="14"/>
      <c r="C64" s="19"/>
      <c r="D64" s="56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57"/>
      <c r="AA64" s="19"/>
      <c r="AB64" s="19"/>
      <c r="AC64" s="56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57"/>
      <c r="AP64" s="19"/>
      <c r="AQ64" s="16"/>
    </row>
    <row r="65" customFormat="false" ht="12.8" hidden="false" customHeight="false" outlineLevel="0" collapsed="false">
      <c r="B65" s="14"/>
      <c r="C65" s="19"/>
      <c r="D65" s="56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57"/>
      <c r="AA65" s="19"/>
      <c r="AB65" s="19"/>
      <c r="AC65" s="56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57"/>
      <c r="AP65" s="19"/>
      <c r="AQ65" s="16"/>
    </row>
    <row r="66" customFormat="false" ht="12.8" hidden="false" customHeight="false" outlineLevel="0" collapsed="false">
      <c r="B66" s="14"/>
      <c r="C66" s="19"/>
      <c r="D66" s="56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57"/>
      <c r="AA66" s="19"/>
      <c r="AB66" s="19"/>
      <c r="AC66" s="56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57"/>
      <c r="AP66" s="19"/>
      <c r="AQ66" s="16"/>
    </row>
    <row r="67" customFormat="false" ht="12.8" hidden="false" customHeight="false" outlineLevel="0" collapsed="false">
      <c r="B67" s="14"/>
      <c r="C67" s="19"/>
      <c r="D67" s="56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57"/>
      <c r="AA67" s="19"/>
      <c r="AB67" s="19"/>
      <c r="AC67" s="56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57"/>
      <c r="AP67" s="19"/>
      <c r="AQ67" s="16"/>
    </row>
    <row r="68" customFormat="false" ht="12.8" hidden="false" customHeight="false" outlineLevel="0" collapsed="false">
      <c r="B68" s="14"/>
      <c r="C68" s="19"/>
      <c r="D68" s="56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57"/>
      <c r="AA68" s="19"/>
      <c r="AB68" s="19"/>
      <c r="AC68" s="56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57"/>
      <c r="AP68" s="19"/>
      <c r="AQ68" s="16"/>
    </row>
    <row r="69" s="32" customFormat="true" ht="12.8" hidden="false" customHeight="false" outlineLevel="0" collapsed="false">
      <c r="B69" s="33"/>
      <c r="C69" s="34"/>
      <c r="D69" s="58" t="s">
        <v>58</v>
      </c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60" t="s">
        <v>59</v>
      </c>
      <c r="S69" s="59"/>
      <c r="T69" s="59"/>
      <c r="U69" s="59"/>
      <c r="V69" s="59"/>
      <c r="W69" s="59"/>
      <c r="X69" s="59"/>
      <c r="Y69" s="59"/>
      <c r="Z69" s="61"/>
      <c r="AA69" s="34"/>
      <c r="AB69" s="34"/>
      <c r="AC69" s="58" t="s">
        <v>58</v>
      </c>
      <c r="AD69" s="59"/>
      <c r="AE69" s="59"/>
      <c r="AF69" s="59"/>
      <c r="AG69" s="59"/>
      <c r="AH69" s="59"/>
      <c r="AI69" s="59"/>
      <c r="AJ69" s="59"/>
      <c r="AK69" s="59"/>
      <c r="AL69" s="59"/>
      <c r="AM69" s="60" t="s">
        <v>59</v>
      </c>
      <c r="AN69" s="59"/>
      <c r="AO69" s="61"/>
      <c r="AP69" s="34"/>
      <c r="AQ69" s="35"/>
    </row>
    <row r="70" customFormat="false" ht="6.95" hidden="false" customHeight="true" outlineLevel="0" collapsed="false">
      <c r="A70" s="32"/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5"/>
    </row>
    <row r="71" customFormat="false" ht="6.95" hidden="false" customHeight="true" outlineLevel="0" collapsed="false">
      <c r="A71" s="32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4"/>
    </row>
    <row r="75" s="32" customFormat="true" ht="6.95" hidden="false" customHeight="true" outlineLevel="0" collapsed="false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7"/>
    </row>
    <row r="76" customFormat="false" ht="36.95" hidden="false" customHeight="true" outlineLevel="0" collapsed="false">
      <c r="A76" s="32"/>
      <c r="B76" s="33"/>
      <c r="C76" s="15" t="s">
        <v>62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35"/>
    </row>
    <row r="77" s="68" customFormat="true" ht="14.4" hidden="false" customHeight="true" outlineLevel="0" collapsed="false">
      <c r="B77" s="69"/>
      <c r="C77" s="25" t="s">
        <v>16</v>
      </c>
      <c r="D77" s="70"/>
      <c r="E77" s="70"/>
      <c r="F77" s="70"/>
      <c r="G77" s="70"/>
      <c r="H77" s="70"/>
      <c r="I77" s="70"/>
      <c r="J77" s="70"/>
      <c r="K77" s="70"/>
      <c r="L77" s="70" t="str">
        <f aca="false">K5</f>
        <v>2018/04</v>
      </c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1"/>
    </row>
    <row r="78" s="72" customFormat="true" ht="36.95" hidden="false" customHeight="true" outlineLevel="0" collapsed="false">
      <c r="B78" s="73"/>
      <c r="C78" s="74" t="s">
        <v>19</v>
      </c>
      <c r="D78" s="75"/>
      <c r="E78" s="75"/>
      <c r="F78" s="75"/>
      <c r="G78" s="75"/>
      <c r="H78" s="75"/>
      <c r="I78" s="75"/>
      <c r="J78" s="75"/>
      <c r="K78" s="75"/>
      <c r="L78" s="76" t="str">
        <f aca="false">K6</f>
        <v>Celková demolice objektů č.p. 145, 144, 143 a 142 Josefův Důl</v>
      </c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5"/>
      <c r="AQ78" s="77"/>
    </row>
    <row r="79" s="32" customFormat="true" ht="6.95" hidden="false" customHeight="true" outlineLevel="0" collapsed="false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5"/>
    </row>
    <row r="80" customFormat="false" ht="12.8" hidden="false" customHeight="false" outlineLevel="0" collapsed="false">
      <c r="A80" s="32"/>
      <c r="B80" s="33"/>
      <c r="C80" s="25" t="s">
        <v>26</v>
      </c>
      <c r="D80" s="34"/>
      <c r="E80" s="34"/>
      <c r="F80" s="34"/>
      <c r="G80" s="34"/>
      <c r="H80" s="34"/>
      <c r="I80" s="34"/>
      <c r="J80" s="34"/>
      <c r="K80" s="34"/>
      <c r="L80" s="78" t="str">
        <f aca="false">IF(K8="","",K8)</f>
        <v>Dolní Maxov</v>
      </c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25" t="s">
        <v>28</v>
      </c>
      <c r="AJ80" s="34"/>
      <c r="AK80" s="34"/>
      <c r="AL80" s="34"/>
      <c r="AM80" s="79" t="str">
        <f aca="false">IF(AN8= "","",AN8)</f>
        <v>15.8.2018</v>
      </c>
      <c r="AN80" s="34"/>
      <c r="AO80" s="34"/>
      <c r="AP80" s="34"/>
      <c r="AQ80" s="35"/>
    </row>
    <row r="81" customFormat="false" ht="6.95" hidden="false" customHeight="true" outlineLevel="0" collapsed="false">
      <c r="A81" s="32"/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5"/>
    </row>
    <row r="82" customFormat="false" ht="12.8" hidden="false" customHeight="false" outlineLevel="0" collapsed="false">
      <c r="A82" s="32"/>
      <c r="B82" s="33"/>
      <c r="C82" s="25" t="s">
        <v>32</v>
      </c>
      <c r="D82" s="34"/>
      <c r="E82" s="34"/>
      <c r="F82" s="34"/>
      <c r="G82" s="34"/>
      <c r="H82" s="34"/>
      <c r="I82" s="34"/>
      <c r="J82" s="34"/>
      <c r="K82" s="34"/>
      <c r="L82" s="70" t="str">
        <f aca="false">IF(E11= "","",E11)</f>
        <v>Obec Josefův Důl</v>
      </c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25" t="s">
        <v>38</v>
      </c>
      <c r="AJ82" s="34"/>
      <c r="AK82" s="34"/>
      <c r="AL82" s="34"/>
      <c r="AM82" s="70" t="str">
        <f aca="false">IF(E17="","",E17)</f>
        <v>Ing. Jiří Fól</v>
      </c>
      <c r="AN82" s="70"/>
      <c r="AO82" s="70"/>
      <c r="AP82" s="70"/>
      <c r="AQ82" s="35"/>
      <c r="AS82" s="80" t="s">
        <v>63</v>
      </c>
      <c r="AT82" s="80"/>
      <c r="AU82" s="81"/>
      <c r="AV82" s="81"/>
      <c r="AW82" s="81"/>
      <c r="AX82" s="81"/>
      <c r="AY82" s="81"/>
      <c r="AZ82" s="81"/>
      <c r="BA82" s="81"/>
      <c r="BB82" s="81"/>
      <c r="BC82" s="81"/>
      <c r="BD82" s="82"/>
    </row>
    <row r="83" customFormat="false" ht="12.8" hidden="false" customHeight="false" outlineLevel="0" collapsed="false">
      <c r="A83" s="32"/>
      <c r="B83" s="33"/>
      <c r="C83" s="25" t="s">
        <v>36</v>
      </c>
      <c r="D83" s="34"/>
      <c r="E83" s="34"/>
      <c r="F83" s="34"/>
      <c r="G83" s="34"/>
      <c r="H83" s="34"/>
      <c r="I83" s="34"/>
      <c r="J83" s="34"/>
      <c r="K83" s="34"/>
      <c r="L83" s="70" t="str">
        <f aca="false">IF(E14= "Vyplň údaj","",E14)</f>
        <v/>
      </c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25" t="s">
        <v>41</v>
      </c>
      <c r="AJ83" s="34"/>
      <c r="AK83" s="34"/>
      <c r="AL83" s="34"/>
      <c r="AM83" s="70" t="str">
        <f aca="false">IF(E20="","",E20)</f>
        <v>Ing. Jiří Fól</v>
      </c>
      <c r="AN83" s="70"/>
      <c r="AO83" s="70"/>
      <c r="AP83" s="70"/>
      <c r="AQ83" s="35"/>
      <c r="AS83" s="80"/>
      <c r="AT83" s="80"/>
      <c r="AU83" s="83"/>
      <c r="AV83" s="83"/>
      <c r="AW83" s="83"/>
      <c r="AX83" s="83"/>
      <c r="AY83" s="83"/>
      <c r="AZ83" s="83"/>
      <c r="BA83" s="83"/>
      <c r="BB83" s="83"/>
      <c r="BC83" s="83"/>
      <c r="BD83" s="84"/>
    </row>
    <row r="84" customFormat="false" ht="10.8" hidden="false" customHeight="true" outlineLevel="0" collapsed="false">
      <c r="A84" s="32"/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5"/>
      <c r="AS84" s="80"/>
      <c r="AT84" s="80"/>
      <c r="AU84" s="34"/>
      <c r="AV84" s="34"/>
      <c r="AW84" s="34"/>
      <c r="AX84" s="34"/>
      <c r="AY84" s="34"/>
      <c r="AZ84" s="34"/>
      <c r="BA84" s="34"/>
      <c r="BB84" s="34"/>
      <c r="BC84" s="34"/>
      <c r="BD84" s="85"/>
    </row>
    <row r="85" customFormat="false" ht="29.3" hidden="false" customHeight="true" outlineLevel="0" collapsed="false">
      <c r="A85" s="32"/>
      <c r="B85" s="33"/>
      <c r="C85" s="86" t="s">
        <v>64</v>
      </c>
      <c r="D85" s="86"/>
      <c r="E85" s="86"/>
      <c r="F85" s="86"/>
      <c r="G85" s="86"/>
      <c r="H85" s="87"/>
      <c r="I85" s="88" t="s">
        <v>65</v>
      </c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 t="s">
        <v>66</v>
      </c>
      <c r="AH85" s="88"/>
      <c r="AI85" s="88"/>
      <c r="AJ85" s="88"/>
      <c r="AK85" s="88"/>
      <c r="AL85" s="88"/>
      <c r="AM85" s="88"/>
      <c r="AN85" s="89" t="s">
        <v>67</v>
      </c>
      <c r="AO85" s="89"/>
      <c r="AP85" s="89"/>
      <c r="AQ85" s="35"/>
      <c r="AS85" s="90" t="s">
        <v>68</v>
      </c>
      <c r="AT85" s="91" t="s">
        <v>69</v>
      </c>
      <c r="AU85" s="91" t="s">
        <v>70</v>
      </c>
      <c r="AV85" s="91" t="s">
        <v>71</v>
      </c>
      <c r="AW85" s="91" t="s">
        <v>72</v>
      </c>
      <c r="AX85" s="91" t="s">
        <v>73</v>
      </c>
      <c r="AY85" s="91" t="s">
        <v>74</v>
      </c>
      <c r="AZ85" s="91" t="s">
        <v>75</v>
      </c>
      <c r="BA85" s="91" t="s">
        <v>76</v>
      </c>
      <c r="BB85" s="91" t="s">
        <v>77</v>
      </c>
      <c r="BC85" s="91" t="s">
        <v>78</v>
      </c>
      <c r="BD85" s="92" t="s">
        <v>79</v>
      </c>
    </row>
    <row r="86" customFormat="false" ht="10.8" hidden="false" customHeight="true" outlineLevel="0" collapsed="false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5"/>
      <c r="AS86" s="93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5"/>
    </row>
    <row r="87" s="72" customFormat="true" ht="32.4" hidden="false" customHeight="true" outlineLevel="0" collapsed="false">
      <c r="B87" s="73"/>
      <c r="C87" s="94" t="s">
        <v>80</v>
      </c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6" t="n">
        <f aca="false">ROUND(AG88,2)</f>
        <v>0</v>
      </c>
      <c r="AH87" s="96"/>
      <c r="AI87" s="96"/>
      <c r="AJ87" s="96"/>
      <c r="AK87" s="96"/>
      <c r="AL87" s="96"/>
      <c r="AM87" s="96"/>
      <c r="AN87" s="97" t="n">
        <f aca="false">SUM(AG87,AT87)</f>
        <v>0</v>
      </c>
      <c r="AO87" s="97"/>
      <c r="AP87" s="97"/>
      <c r="AQ87" s="77"/>
      <c r="AS87" s="98" t="n">
        <f aca="false">ROUND(AS88,2)</f>
        <v>0</v>
      </c>
      <c r="AT87" s="99" t="n">
        <f aca="false">ROUND(SUM(AV87:AW87),2)</f>
        <v>0</v>
      </c>
      <c r="AU87" s="100" t="n">
        <f aca="false">ROUND(AU88,5)</f>
        <v>0</v>
      </c>
      <c r="AV87" s="99" t="n">
        <f aca="false">ROUND(AZ87*L31,2)</f>
        <v>0</v>
      </c>
      <c r="AW87" s="99" t="n">
        <f aca="false">ROUND(BA87*L32,2)</f>
        <v>0</v>
      </c>
      <c r="AX87" s="99" t="n">
        <f aca="false">ROUND(BB87*L31,2)</f>
        <v>0</v>
      </c>
      <c r="AY87" s="99" t="n">
        <f aca="false">ROUND(BC87*L32,2)</f>
        <v>0</v>
      </c>
      <c r="AZ87" s="99" t="n">
        <f aca="false">ROUND(AZ88,2)</f>
        <v>0</v>
      </c>
      <c r="BA87" s="99" t="n">
        <f aca="false">ROUND(BA88,2)</f>
        <v>0</v>
      </c>
      <c r="BB87" s="99" t="n">
        <f aca="false">ROUND(BB88,2)</f>
        <v>0</v>
      </c>
      <c r="BC87" s="99" t="n">
        <f aca="false">ROUND(BC88,2)</f>
        <v>0</v>
      </c>
      <c r="BD87" s="101" t="n">
        <f aca="false">ROUND(BD88,2)</f>
        <v>0</v>
      </c>
      <c r="BS87" s="102" t="s">
        <v>81</v>
      </c>
      <c r="BT87" s="102" t="s">
        <v>82</v>
      </c>
      <c r="BU87" s="103" t="s">
        <v>83</v>
      </c>
      <c r="BV87" s="102" t="s">
        <v>84</v>
      </c>
      <c r="BW87" s="102" t="s">
        <v>85</v>
      </c>
      <c r="BX87" s="102" t="s">
        <v>86</v>
      </c>
    </row>
    <row r="88" s="111" customFormat="true" ht="16.5" hidden="false" customHeight="true" outlineLevel="0" collapsed="false">
      <c r="A88" s="104" t="s">
        <v>87</v>
      </c>
      <c r="B88" s="105"/>
      <c r="C88" s="106"/>
      <c r="D88" s="107" t="s">
        <v>88</v>
      </c>
      <c r="E88" s="107"/>
      <c r="F88" s="107"/>
      <c r="G88" s="107"/>
      <c r="H88" s="107"/>
      <c r="I88" s="108"/>
      <c r="J88" s="107" t="s">
        <v>89</v>
      </c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9" t="n">
        <f aca="false">'01 - Demolice objektů'!M30</f>
        <v>0</v>
      </c>
      <c r="AH88" s="109"/>
      <c r="AI88" s="109"/>
      <c r="AJ88" s="109"/>
      <c r="AK88" s="109"/>
      <c r="AL88" s="109"/>
      <c r="AM88" s="109"/>
      <c r="AN88" s="109" t="n">
        <f aca="false">SUM(AG88,AT88)</f>
        <v>0</v>
      </c>
      <c r="AO88" s="109"/>
      <c r="AP88" s="109"/>
      <c r="AQ88" s="110"/>
      <c r="AS88" s="112" t="n">
        <f aca="false">'01 - Demolice objektů'!M28</f>
        <v>0</v>
      </c>
      <c r="AT88" s="113" t="n">
        <f aca="false">ROUND(SUM(AV88:AW88),2)</f>
        <v>0</v>
      </c>
      <c r="AU88" s="114" t="n">
        <f aca="false">'01 - Demolice objektů'!W122</f>
        <v>0</v>
      </c>
      <c r="AV88" s="113" t="n">
        <f aca="false">'01 - Demolice objektů'!M32</f>
        <v>0</v>
      </c>
      <c r="AW88" s="113" t="n">
        <f aca="false">'01 - Demolice objektů'!M33</f>
        <v>0</v>
      </c>
      <c r="AX88" s="113" t="n">
        <f aca="false">'01 - Demolice objektů'!M34</f>
        <v>0</v>
      </c>
      <c r="AY88" s="113" t="n">
        <f aca="false">'01 - Demolice objektů'!M35</f>
        <v>0</v>
      </c>
      <c r="AZ88" s="113" t="n">
        <f aca="false">'01 - Demolice objektů'!H32</f>
        <v>0</v>
      </c>
      <c r="BA88" s="113" t="n">
        <f aca="false">'01 - Demolice objektů'!H33</f>
        <v>0</v>
      </c>
      <c r="BB88" s="113" t="n">
        <f aca="false">'01 - Demolice objektů'!H34</f>
        <v>0</v>
      </c>
      <c r="BC88" s="113" t="n">
        <f aca="false">'01 - Demolice objektů'!H35</f>
        <v>0</v>
      </c>
      <c r="BD88" s="115" t="n">
        <f aca="false">'01 - Demolice objektů'!H36</f>
        <v>0</v>
      </c>
      <c r="BT88" s="116" t="s">
        <v>25</v>
      </c>
      <c r="BV88" s="116" t="s">
        <v>84</v>
      </c>
      <c r="BW88" s="116" t="s">
        <v>90</v>
      </c>
      <c r="BX88" s="116" t="s">
        <v>85</v>
      </c>
    </row>
    <row r="89" customFormat="false" ht="12.8" hidden="false" customHeight="false" outlineLevel="0" collapsed="false">
      <c r="B89" s="14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6"/>
    </row>
    <row r="90" s="32" customFormat="true" ht="30" hidden="false" customHeight="true" outlineLevel="0" collapsed="false">
      <c r="B90" s="33"/>
      <c r="C90" s="94" t="s">
        <v>91</v>
      </c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97" t="n">
        <f aca="false">ROUND(SUM(AG91:AG94),2)</f>
        <v>0</v>
      </c>
      <c r="AH90" s="97"/>
      <c r="AI90" s="97"/>
      <c r="AJ90" s="97"/>
      <c r="AK90" s="97"/>
      <c r="AL90" s="97"/>
      <c r="AM90" s="97"/>
      <c r="AN90" s="97" t="n">
        <f aca="false">ROUND(SUM(AN91:AN94),2)</f>
        <v>0</v>
      </c>
      <c r="AO90" s="97"/>
      <c r="AP90" s="97"/>
      <c r="AQ90" s="35"/>
      <c r="AS90" s="90" t="s">
        <v>92</v>
      </c>
      <c r="AT90" s="91" t="s">
        <v>93</v>
      </c>
      <c r="AU90" s="91" t="s">
        <v>46</v>
      </c>
      <c r="AV90" s="92" t="s">
        <v>69</v>
      </c>
    </row>
    <row r="91" customFormat="false" ht="19.95" hidden="false" customHeight="true" outlineLevel="0" collapsed="false">
      <c r="A91" s="32"/>
      <c r="B91" s="33"/>
      <c r="C91" s="34"/>
      <c r="D91" s="117" t="s">
        <v>94</v>
      </c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118" t="n">
        <f aca="false">ROUND(AG87*AS91,2)</f>
        <v>0</v>
      </c>
      <c r="AH91" s="118"/>
      <c r="AI91" s="118"/>
      <c r="AJ91" s="118"/>
      <c r="AK91" s="118"/>
      <c r="AL91" s="118"/>
      <c r="AM91" s="118"/>
      <c r="AN91" s="119" t="n">
        <f aca="false">ROUND(AG91+AV91,2)</f>
        <v>0</v>
      </c>
      <c r="AO91" s="119"/>
      <c r="AP91" s="119"/>
      <c r="AQ91" s="35"/>
      <c r="AS91" s="120" t="n">
        <v>0</v>
      </c>
      <c r="AT91" s="121" t="s">
        <v>95</v>
      </c>
      <c r="AU91" s="121" t="s">
        <v>47</v>
      </c>
      <c r="AV91" s="122" t="n">
        <f aca="false">ROUND(IF(AU91="základní",AG91*L31,IF(AU91="snížená",AG91*L32,0)),2)</f>
        <v>0</v>
      </c>
      <c r="BV91" s="10" t="s">
        <v>96</v>
      </c>
      <c r="BY91" s="123" t="n">
        <f aca="false">IF(AU91="základní",AV91,0)</f>
        <v>0</v>
      </c>
      <c r="BZ91" s="123" t="n">
        <f aca="false">IF(AU91="snížená",AV91,0)</f>
        <v>0</v>
      </c>
      <c r="CA91" s="123" t="n">
        <v>0</v>
      </c>
      <c r="CB91" s="123" t="n">
        <v>0</v>
      </c>
      <c r="CC91" s="123" t="n">
        <v>0</v>
      </c>
      <c r="CD91" s="123" t="n">
        <f aca="false">IF(AU91="základní",AG91,0)</f>
        <v>0</v>
      </c>
      <c r="CE91" s="123" t="n">
        <f aca="false">IF(AU91="snížená",AG91,0)</f>
        <v>0</v>
      </c>
      <c r="CF91" s="123" t="n">
        <f aca="false">IF(AU91="zákl. přenesená",AG91,0)</f>
        <v>0</v>
      </c>
      <c r="CG91" s="123" t="n">
        <f aca="false">IF(AU91="sníž. přenesená",AG91,0)</f>
        <v>0</v>
      </c>
      <c r="CH91" s="123" t="n">
        <f aca="false">IF(AU91="nulová",AG91,0)</f>
        <v>0</v>
      </c>
      <c r="CI91" s="10" t="n">
        <f aca="false">IF(AU91="základní",1,IF(AU91="snížená",2,IF(AU91="zákl. přenesená",4,IF(AU91="sníž. přenesená",5,3))))</f>
        <v>1</v>
      </c>
      <c r="CJ91" s="10" t="n">
        <f aca="false">IF(AT91="stavební čast",1,IF(8891="investiční čast",2,3))</f>
        <v>1</v>
      </c>
      <c r="CK91" s="10" t="str">
        <f aca="false">IF(D91="Vyplň vlastní","","x")</f>
        <v>x</v>
      </c>
    </row>
    <row r="92" customFormat="false" ht="19.95" hidden="false" customHeight="true" outlineLevel="0" collapsed="false">
      <c r="A92" s="32"/>
      <c r="B92" s="33"/>
      <c r="C92" s="34"/>
      <c r="D92" s="124" t="s">
        <v>97</v>
      </c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34"/>
      <c r="AD92" s="34"/>
      <c r="AE92" s="34"/>
      <c r="AF92" s="34"/>
      <c r="AG92" s="118" t="n">
        <f aca="false">AG87*AS92</f>
        <v>0</v>
      </c>
      <c r="AH92" s="118"/>
      <c r="AI92" s="118"/>
      <c r="AJ92" s="118"/>
      <c r="AK92" s="118"/>
      <c r="AL92" s="118"/>
      <c r="AM92" s="118"/>
      <c r="AN92" s="119" t="n">
        <f aca="false">AG92+AV92</f>
        <v>0</v>
      </c>
      <c r="AO92" s="119"/>
      <c r="AP92" s="119"/>
      <c r="AQ92" s="35"/>
      <c r="AS92" s="125" t="n">
        <v>0</v>
      </c>
      <c r="AT92" s="126" t="s">
        <v>95</v>
      </c>
      <c r="AU92" s="126" t="s">
        <v>47</v>
      </c>
      <c r="AV92" s="127" t="n">
        <f aca="false">ROUND(IF(AU92="nulová",0,IF(OR(AU92="základní",AU92="zákl. přenesená"),AG92*L31,AG92*L32)),2)</f>
        <v>0</v>
      </c>
      <c r="BV92" s="10" t="s">
        <v>98</v>
      </c>
      <c r="BY92" s="123" t="n">
        <f aca="false">IF(AU92="základní",AV92,0)</f>
        <v>0</v>
      </c>
      <c r="BZ92" s="123" t="n">
        <f aca="false">IF(AU92="snížená",AV92,0)</f>
        <v>0</v>
      </c>
      <c r="CA92" s="123" t="n">
        <f aca="false">IF(AU92="zákl. přenesená",AV92,0)</f>
        <v>0</v>
      </c>
      <c r="CB92" s="123" t="n">
        <f aca="false">IF(AU92="sníž. přenesená",AV92,0)</f>
        <v>0</v>
      </c>
      <c r="CC92" s="123" t="n">
        <f aca="false">IF(AU92="nulová",AV92,0)</f>
        <v>0</v>
      </c>
      <c r="CD92" s="123" t="n">
        <f aca="false">IF(AU92="základní",AG92,0)</f>
        <v>0</v>
      </c>
      <c r="CE92" s="123" t="n">
        <f aca="false">IF(AU92="snížená",AG92,0)</f>
        <v>0</v>
      </c>
      <c r="CF92" s="123" t="n">
        <f aca="false">IF(AU92="zákl. přenesená",AG92,0)</f>
        <v>0</v>
      </c>
      <c r="CG92" s="123" t="n">
        <f aca="false">IF(AU92="sníž. přenesená",AG92,0)</f>
        <v>0</v>
      </c>
      <c r="CH92" s="123" t="n">
        <f aca="false">IF(AU92="nulová",AG92,0)</f>
        <v>0</v>
      </c>
      <c r="CI92" s="10" t="n">
        <f aca="false">IF(AU92="základní",1,IF(AU92="snížená",2,IF(AU92="zákl. přenesená",4,IF(AU92="sníž. přenesená",5,3))))</f>
        <v>1</v>
      </c>
      <c r="CJ92" s="10" t="n">
        <f aca="false">IF(AT92="stavební čast",1,IF(8892="investiční čast",2,3))</f>
        <v>1</v>
      </c>
      <c r="CK92" s="10" t="str">
        <f aca="false">IF(D92="Vyplň vlastní","","x")</f>
        <v/>
      </c>
    </row>
    <row r="93" customFormat="false" ht="19.95" hidden="false" customHeight="true" outlineLevel="0" collapsed="false">
      <c r="A93" s="32"/>
      <c r="B93" s="33"/>
      <c r="C93" s="34"/>
      <c r="D93" s="124" t="s">
        <v>97</v>
      </c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34"/>
      <c r="AD93" s="34"/>
      <c r="AE93" s="34"/>
      <c r="AF93" s="34"/>
      <c r="AG93" s="118" t="n">
        <f aca="false">AG87*AS93</f>
        <v>0</v>
      </c>
      <c r="AH93" s="118"/>
      <c r="AI93" s="118"/>
      <c r="AJ93" s="118"/>
      <c r="AK93" s="118"/>
      <c r="AL93" s="118"/>
      <c r="AM93" s="118"/>
      <c r="AN93" s="119" t="n">
        <f aca="false">AG93+AV93</f>
        <v>0</v>
      </c>
      <c r="AO93" s="119"/>
      <c r="AP93" s="119"/>
      <c r="AQ93" s="35"/>
      <c r="AS93" s="125" t="n">
        <v>0</v>
      </c>
      <c r="AT93" s="126" t="s">
        <v>95</v>
      </c>
      <c r="AU93" s="126" t="s">
        <v>47</v>
      </c>
      <c r="AV93" s="127" t="n">
        <f aca="false">ROUND(IF(AU93="nulová",0,IF(OR(AU93="základní",AU93="zákl. přenesená"),AG93*L31,AG93*L32)),2)</f>
        <v>0</v>
      </c>
      <c r="BV93" s="10" t="s">
        <v>98</v>
      </c>
      <c r="BY93" s="123" t="n">
        <f aca="false">IF(AU93="základní",AV93,0)</f>
        <v>0</v>
      </c>
      <c r="BZ93" s="123" t="n">
        <f aca="false">IF(AU93="snížená",AV93,0)</f>
        <v>0</v>
      </c>
      <c r="CA93" s="123" t="n">
        <f aca="false">IF(AU93="zákl. přenesená",AV93,0)</f>
        <v>0</v>
      </c>
      <c r="CB93" s="123" t="n">
        <f aca="false">IF(AU93="sníž. přenesená",AV93,0)</f>
        <v>0</v>
      </c>
      <c r="CC93" s="123" t="n">
        <f aca="false">IF(AU93="nulová",AV93,0)</f>
        <v>0</v>
      </c>
      <c r="CD93" s="123" t="n">
        <f aca="false">IF(AU93="základní",AG93,0)</f>
        <v>0</v>
      </c>
      <c r="CE93" s="123" t="n">
        <f aca="false">IF(AU93="snížená",AG93,0)</f>
        <v>0</v>
      </c>
      <c r="CF93" s="123" t="n">
        <f aca="false">IF(AU93="zákl. přenesená",AG93,0)</f>
        <v>0</v>
      </c>
      <c r="CG93" s="123" t="n">
        <f aca="false">IF(AU93="sníž. přenesená",AG93,0)</f>
        <v>0</v>
      </c>
      <c r="CH93" s="123" t="n">
        <f aca="false">IF(AU93="nulová",AG93,0)</f>
        <v>0</v>
      </c>
      <c r="CI93" s="10" t="n">
        <f aca="false">IF(AU93="základní",1,IF(AU93="snížená",2,IF(AU93="zákl. přenesená",4,IF(AU93="sníž. přenesená",5,3))))</f>
        <v>1</v>
      </c>
      <c r="CJ93" s="10" t="n">
        <f aca="false">IF(AT93="stavební čast",1,IF(8893="investiční čast",2,3))</f>
        <v>1</v>
      </c>
      <c r="CK93" s="10" t="str">
        <f aca="false">IF(D93="Vyplň vlastní","","x")</f>
        <v/>
      </c>
    </row>
    <row r="94" customFormat="false" ht="19.95" hidden="false" customHeight="true" outlineLevel="0" collapsed="false">
      <c r="A94" s="32"/>
      <c r="B94" s="33"/>
      <c r="C94" s="34"/>
      <c r="D94" s="124" t="s">
        <v>97</v>
      </c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34"/>
      <c r="AD94" s="34"/>
      <c r="AE94" s="34"/>
      <c r="AF94" s="34"/>
      <c r="AG94" s="118" t="n">
        <f aca="false">AG87*AS94</f>
        <v>0</v>
      </c>
      <c r="AH94" s="118"/>
      <c r="AI94" s="118"/>
      <c r="AJ94" s="118"/>
      <c r="AK94" s="118"/>
      <c r="AL94" s="118"/>
      <c r="AM94" s="118"/>
      <c r="AN94" s="119" t="n">
        <f aca="false">AG94+AV94</f>
        <v>0</v>
      </c>
      <c r="AO94" s="119"/>
      <c r="AP94" s="119"/>
      <c r="AQ94" s="35"/>
      <c r="AS94" s="128" t="n">
        <v>0</v>
      </c>
      <c r="AT94" s="129" t="s">
        <v>95</v>
      </c>
      <c r="AU94" s="129" t="s">
        <v>47</v>
      </c>
      <c r="AV94" s="130" t="n">
        <f aca="false">ROUND(IF(AU94="nulová",0,IF(OR(AU94="základní",AU94="zákl. přenesená"),AG94*L31,AG94*L32)),2)</f>
        <v>0</v>
      </c>
      <c r="BV94" s="10" t="s">
        <v>98</v>
      </c>
      <c r="BY94" s="123" t="n">
        <f aca="false">IF(AU94="základní",AV94,0)</f>
        <v>0</v>
      </c>
      <c r="BZ94" s="123" t="n">
        <f aca="false">IF(AU94="snížená",AV94,0)</f>
        <v>0</v>
      </c>
      <c r="CA94" s="123" t="n">
        <f aca="false">IF(AU94="zákl. přenesená",AV94,0)</f>
        <v>0</v>
      </c>
      <c r="CB94" s="123" t="n">
        <f aca="false">IF(AU94="sníž. přenesená",AV94,0)</f>
        <v>0</v>
      </c>
      <c r="CC94" s="123" t="n">
        <f aca="false">IF(AU94="nulová",AV94,0)</f>
        <v>0</v>
      </c>
      <c r="CD94" s="123" t="n">
        <f aca="false">IF(AU94="základní",AG94,0)</f>
        <v>0</v>
      </c>
      <c r="CE94" s="123" t="n">
        <f aca="false">IF(AU94="snížená",AG94,0)</f>
        <v>0</v>
      </c>
      <c r="CF94" s="123" t="n">
        <f aca="false">IF(AU94="zákl. přenesená",AG94,0)</f>
        <v>0</v>
      </c>
      <c r="CG94" s="123" t="n">
        <f aca="false">IF(AU94="sníž. přenesená",AG94,0)</f>
        <v>0</v>
      </c>
      <c r="CH94" s="123" t="n">
        <f aca="false">IF(AU94="nulová",AG94,0)</f>
        <v>0</v>
      </c>
      <c r="CI94" s="10" t="n">
        <f aca="false">IF(AU94="základní",1,IF(AU94="snížená",2,IF(AU94="zákl. přenesená",4,IF(AU94="sníž. přenesená",5,3))))</f>
        <v>1</v>
      </c>
      <c r="CJ94" s="10" t="n">
        <f aca="false">IF(AT94="stavební čast",1,IF(8894="investiční čast",2,3))</f>
        <v>1</v>
      </c>
      <c r="CK94" s="10" t="str">
        <f aca="false">IF(D94="Vyplň vlastní","","x")</f>
        <v/>
      </c>
    </row>
    <row r="95" customFormat="false" ht="10.8" hidden="false" customHeight="true" outlineLevel="0" collapsed="false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5"/>
    </row>
    <row r="96" customFormat="false" ht="30" hidden="false" customHeight="true" outlineLevel="0" collapsed="false">
      <c r="A96" s="32"/>
      <c r="B96" s="33"/>
      <c r="C96" s="131" t="s">
        <v>99</v>
      </c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3" t="n">
        <f aca="false">ROUND(AG87+AG90,2)</f>
        <v>0</v>
      </c>
      <c r="AH96" s="133"/>
      <c r="AI96" s="133"/>
      <c r="AJ96" s="133"/>
      <c r="AK96" s="133"/>
      <c r="AL96" s="133"/>
      <c r="AM96" s="133"/>
      <c r="AN96" s="133" t="n">
        <f aca="false">AN87+AN90</f>
        <v>0</v>
      </c>
      <c r="AO96" s="133"/>
      <c r="AP96" s="133"/>
      <c r="AQ96" s="35"/>
    </row>
    <row r="97" customFormat="false" ht="6.95" hidden="false" customHeight="true" outlineLevel="0" collapsed="false">
      <c r="A97" s="32"/>
      <c r="B97" s="62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4"/>
    </row>
  </sheetData>
  <sheetProtection sheet="true" password="cc35" objects="true" scenarios="true" formatColumns="false" formatRows="false"/>
  <mergeCells count="58">
    <mergeCell ref="C2:AP2"/>
    <mergeCell ref="AR2:BE2"/>
    <mergeCell ref="C4:AP4"/>
    <mergeCell ref="K5:AO5"/>
    <mergeCell ref="BE5:BE34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G87:AM87"/>
    <mergeCell ref="AN87:AP87"/>
    <mergeCell ref="D88:H88"/>
    <mergeCell ref="J88:AF88"/>
    <mergeCell ref="AG88:AM88"/>
    <mergeCell ref="AN88:AP88"/>
    <mergeCell ref="AG90:AM90"/>
    <mergeCell ref="AN90:AP90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D94:AB94"/>
    <mergeCell ref="AG94:AM94"/>
    <mergeCell ref="AN94:AP94"/>
    <mergeCell ref="AG96:AM96"/>
    <mergeCell ref="AN96:AP96"/>
  </mergeCells>
  <dataValidations count="2">
    <dataValidation allowBlank="true" error="Povoleny jsou hodnoty základní, snížená, zákl. přenesená, sníž. přenesená, nulová." operator="between" showDropDown="false" showErrorMessage="true" showInputMessage="true" sqref="AU91:AU95" type="list">
      <formula1>"základní,snížená,zákl. přenesená,sníž. přenesená,nulová"</formula1>
      <formula2>0</formula2>
    </dataValidation>
    <dataValidation allowBlank="true" error="Povoleny jsou hodnoty stavební čast, technologická čast, investiční čast." operator="between" showDropDown="false" showErrorMessage="true" showInputMessage="true" sqref="AT91:AT95" type="list">
      <formula1>"stavební čast,technologická čast,investiční čast"</formula1>
      <formula2>0</formula2>
    </dataValidation>
  </dataValidations>
  <hyperlinks>
    <hyperlink ref="K1" location="C2" display="1) Souhrnný list stavby"/>
    <hyperlink ref="W1" location="C87" display="2) Rekapitulace objektů"/>
    <hyperlink ref="A88" location="'01 - Demolice objektů'!C2" display="/"/>
  </hyperlinks>
  <printOptions headings="false" gridLines="false" gridLinesSet="true" horizontalCentered="false" verticalCentered="false"/>
  <pageMargins left="0.583333333333333" right="0.583333333333333" top="0.5" bottom="0.466666666666667" header="0.511805555555555" footer="0"/>
  <pageSetup paperSize="9" scale="100" firstPageNumber="0" fitToWidth="1" fitToHeight="10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N155"/>
  <sheetViews>
    <sheetView windowProtection="tru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6" activePane="bottomLeft" state="frozen"/>
      <selection pane="topLeft" activeCell="A1" activeCellId="0" sqref="A1"/>
      <selection pane="bottomLeft" activeCell="A43" activeCellId="0" sqref="42:43"/>
    </sheetView>
  </sheetViews>
  <sheetFormatPr defaultRowHeight="12.8"/>
  <cols>
    <col collapsed="false" hidden="false" max="2" min="2" style="0" width="1.66891891891892"/>
    <col collapsed="false" hidden="false" max="3" min="3" style="0" width="4.16891891891892"/>
    <col collapsed="false" hidden="false" max="4" min="4" style="0" width="4.32432432432432"/>
    <col collapsed="false" hidden="false" max="5" min="5" style="0" width="17.1756756756757"/>
    <col collapsed="false" hidden="false" max="7" min="6" style="0" width="11.1689189189189"/>
    <col collapsed="false" hidden="false" max="8" min="8" style="0" width="12.5"/>
    <col collapsed="false" hidden="false" max="9" min="9" style="0" width="6.99324324324324"/>
    <col collapsed="false" hidden="false" max="10" min="10" style="0" width="5.17567567567568"/>
    <col collapsed="false" hidden="false" max="11" min="11" style="0" width="11.5"/>
    <col collapsed="false" hidden="false" max="12" min="12" style="0" width="12"/>
    <col collapsed="false" hidden="false" max="14" min="13" style="0" width="5.99324324324324"/>
    <col collapsed="false" hidden="false" max="15" min="15" style="0" width="2"/>
    <col collapsed="false" hidden="false" max="16" min="16" style="0" width="12.5"/>
    <col collapsed="false" hidden="false" max="17" min="17" style="0" width="4.16891891891892"/>
    <col collapsed="false" hidden="false" max="18" min="18" style="0" width="1.66891891891892"/>
    <col collapsed="false" hidden="false" max="19" min="19" style="0" width="8.16216216216216"/>
    <col collapsed="false" hidden="true" max="28" min="20" style="0" width="0"/>
    <col collapsed="false" hidden="false" max="29" min="29" style="0" width="11"/>
    <col collapsed="false" hidden="false" max="30" min="30" style="0" width="15.0067567567568"/>
    <col collapsed="false" hidden="false" max="31" min="31" style="0" width="16.3310810810811"/>
    <col collapsed="false" hidden="false" max="43" min="32" style="0" width="8.5"/>
    <col collapsed="false" hidden="true" max="65" min="44" style="0" width="0"/>
    <col collapsed="false" hidden="false" max="1025" min="66" style="0" width="8.5"/>
  </cols>
  <sheetData>
    <row r="1" customFormat="false" ht="21.85" hidden="false" customHeight="true" outlineLevel="0" collapsed="false">
      <c r="A1" s="134"/>
      <c r="B1" s="2"/>
      <c r="C1" s="2"/>
      <c r="D1" s="3" t="s">
        <v>1</v>
      </c>
      <c r="E1" s="2"/>
      <c r="F1" s="4" t="s">
        <v>100</v>
      </c>
      <c r="G1" s="4"/>
      <c r="H1" s="135" t="s">
        <v>101</v>
      </c>
      <c r="I1" s="135"/>
      <c r="J1" s="135"/>
      <c r="K1" s="135"/>
      <c r="L1" s="4" t="s">
        <v>102</v>
      </c>
      <c r="M1" s="2"/>
      <c r="N1" s="2"/>
      <c r="O1" s="3" t="s">
        <v>103</v>
      </c>
      <c r="P1" s="2"/>
      <c r="Q1" s="2"/>
      <c r="R1" s="2"/>
      <c r="S1" s="4" t="s">
        <v>104</v>
      </c>
      <c r="T1" s="4"/>
      <c r="U1" s="134"/>
      <c r="V1" s="13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</row>
    <row r="2" customFormat="false" ht="36.95" hidden="false" customHeight="true" outlineLevel="0" collapsed="false">
      <c r="C2" s="8" t="s">
        <v>7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S2" s="9" t="s">
        <v>8</v>
      </c>
      <c r="T2" s="9"/>
      <c r="U2" s="9"/>
      <c r="V2" s="9"/>
      <c r="W2" s="9"/>
      <c r="X2" s="9"/>
      <c r="Y2" s="9"/>
      <c r="Z2" s="9"/>
      <c r="AA2" s="9"/>
      <c r="AB2" s="9"/>
      <c r="AC2" s="9"/>
      <c r="AT2" s="10" t="s">
        <v>90</v>
      </c>
    </row>
    <row r="3" customFormat="false" ht="6.95" hidden="false" customHeight="true" outlineLevel="0" collapsed="false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AT3" s="10" t="s">
        <v>105</v>
      </c>
    </row>
    <row r="4" customFormat="false" ht="36.95" hidden="false" customHeight="true" outlineLevel="0" collapsed="false">
      <c r="B4" s="14"/>
      <c r="C4" s="15" t="s">
        <v>106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  <c r="T4" s="17" t="s">
        <v>13</v>
      </c>
      <c r="AT4" s="10" t="s">
        <v>6</v>
      </c>
    </row>
    <row r="5" customFormat="false" ht="6.95" hidden="false" customHeight="true" outlineLevel="0" collapsed="false">
      <c r="B5" s="14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6"/>
    </row>
    <row r="6" customFormat="false" ht="25.45" hidden="false" customHeight="true" outlineLevel="0" collapsed="false">
      <c r="B6" s="14"/>
      <c r="C6" s="19"/>
      <c r="D6" s="25" t="s">
        <v>19</v>
      </c>
      <c r="E6" s="19"/>
      <c r="F6" s="136" t="str">
        <f aca="false">'Rekapitulace stavby'!K6</f>
        <v>Celková demolice objektů č.p. 145, 144, 143 a 142 Josefův Důl</v>
      </c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9"/>
      <c r="R6" s="16"/>
    </row>
    <row r="7" s="32" customFormat="true" ht="32.9" hidden="false" customHeight="true" outlineLevel="0" collapsed="false">
      <c r="B7" s="33"/>
      <c r="C7" s="34"/>
      <c r="D7" s="23" t="s">
        <v>107</v>
      </c>
      <c r="E7" s="34"/>
      <c r="F7" s="24" t="s">
        <v>108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34"/>
      <c r="R7" s="35"/>
    </row>
    <row r="8" s="32" customFormat="true" ht="14.4" hidden="false" customHeight="true" outlineLevel="0" collapsed="false">
      <c r="B8" s="33"/>
      <c r="C8" s="34"/>
      <c r="D8" s="25" t="s">
        <v>22</v>
      </c>
      <c r="E8" s="34"/>
      <c r="F8" s="21" t="s">
        <v>23</v>
      </c>
      <c r="G8" s="34"/>
      <c r="H8" s="34"/>
      <c r="I8" s="34"/>
      <c r="J8" s="34"/>
      <c r="K8" s="34"/>
      <c r="L8" s="34"/>
      <c r="M8" s="25" t="s">
        <v>24</v>
      </c>
      <c r="N8" s="34"/>
      <c r="O8" s="21"/>
      <c r="P8" s="34"/>
      <c r="Q8" s="34"/>
      <c r="R8" s="35"/>
    </row>
    <row r="9" s="32" customFormat="true" ht="14.4" hidden="false" customHeight="true" outlineLevel="0" collapsed="false">
      <c r="B9" s="33"/>
      <c r="C9" s="34"/>
      <c r="D9" s="25" t="s">
        <v>26</v>
      </c>
      <c r="E9" s="34"/>
      <c r="F9" s="21" t="s">
        <v>27</v>
      </c>
      <c r="G9" s="34"/>
      <c r="H9" s="34"/>
      <c r="I9" s="34"/>
      <c r="J9" s="34"/>
      <c r="K9" s="34"/>
      <c r="L9" s="34"/>
      <c r="M9" s="25" t="s">
        <v>28</v>
      </c>
      <c r="N9" s="34"/>
      <c r="O9" s="137" t="str">
        <f aca="false">'Rekapitulace stavby'!AN8</f>
        <v>15.8.2018</v>
      </c>
      <c r="P9" s="137"/>
      <c r="Q9" s="34"/>
      <c r="R9" s="35"/>
    </row>
    <row r="10" s="32" customFormat="true" ht="10.8" hidden="false" customHeight="true" outlineLevel="0" collapsed="false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="32" customFormat="true" ht="14.4" hidden="false" customHeight="true" outlineLevel="0" collapsed="false">
      <c r="B11" s="33"/>
      <c r="C11" s="34"/>
      <c r="D11" s="25" t="s">
        <v>32</v>
      </c>
      <c r="E11" s="34"/>
      <c r="F11" s="34"/>
      <c r="G11" s="34"/>
      <c r="H11" s="34"/>
      <c r="I11" s="34"/>
      <c r="J11" s="34"/>
      <c r="K11" s="34"/>
      <c r="L11" s="34"/>
      <c r="M11" s="25" t="s">
        <v>33</v>
      </c>
      <c r="N11" s="34"/>
      <c r="O11" s="21"/>
      <c r="P11" s="21"/>
      <c r="Q11" s="34"/>
      <c r="R11" s="35"/>
    </row>
    <row r="12" s="32" customFormat="true" ht="18" hidden="false" customHeight="true" outlineLevel="0" collapsed="false">
      <c r="B12" s="33"/>
      <c r="C12" s="34"/>
      <c r="D12" s="34"/>
      <c r="E12" s="21" t="s">
        <v>34</v>
      </c>
      <c r="F12" s="34"/>
      <c r="G12" s="34"/>
      <c r="H12" s="34"/>
      <c r="I12" s="34"/>
      <c r="J12" s="34"/>
      <c r="K12" s="34"/>
      <c r="L12" s="34"/>
      <c r="M12" s="25" t="s">
        <v>35</v>
      </c>
      <c r="N12" s="34"/>
      <c r="O12" s="21"/>
      <c r="P12" s="21"/>
      <c r="Q12" s="34"/>
      <c r="R12" s="35"/>
    </row>
    <row r="13" s="32" customFormat="true" ht="6.95" hidden="false" customHeight="true" outlineLevel="0" collapsed="false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="32" customFormat="true" ht="14.4" hidden="false" customHeight="true" outlineLevel="0" collapsed="false">
      <c r="B14" s="33"/>
      <c r="C14" s="34"/>
      <c r="D14" s="25" t="s">
        <v>36</v>
      </c>
      <c r="E14" s="34"/>
      <c r="F14" s="34"/>
      <c r="G14" s="34"/>
      <c r="H14" s="34"/>
      <c r="I14" s="34"/>
      <c r="J14" s="34"/>
      <c r="K14" s="34"/>
      <c r="L14" s="34"/>
      <c r="M14" s="25" t="s">
        <v>33</v>
      </c>
      <c r="N14" s="34"/>
      <c r="O14" s="26" t="str">
        <f aca="false">IF('Rekapitulace stavby'!AN13="","",'Rekapitulace stavby'!AN13)</f>
        <v>Vyplň údaj</v>
      </c>
      <c r="P14" s="26"/>
      <c r="Q14" s="34"/>
      <c r="R14" s="35"/>
    </row>
    <row r="15" s="32" customFormat="true" ht="18" hidden="false" customHeight="true" outlineLevel="0" collapsed="false">
      <c r="B15" s="33"/>
      <c r="C15" s="34"/>
      <c r="D15" s="34"/>
      <c r="E15" s="26" t="str">
        <f aca="false">IF('Rekapitulace stavby'!E14="","",'Rekapitulace stavby'!E14)</f>
        <v>Vyplň údaj</v>
      </c>
      <c r="F15" s="26"/>
      <c r="G15" s="26"/>
      <c r="H15" s="26"/>
      <c r="I15" s="26"/>
      <c r="J15" s="26"/>
      <c r="K15" s="26"/>
      <c r="L15" s="26"/>
      <c r="M15" s="25" t="s">
        <v>35</v>
      </c>
      <c r="N15" s="34"/>
      <c r="O15" s="26" t="str">
        <f aca="false">IF('Rekapitulace stavby'!AN14="","",'Rekapitulace stavby'!AN14)</f>
        <v>Vyplň údaj</v>
      </c>
      <c r="P15" s="26"/>
      <c r="Q15" s="34"/>
      <c r="R15" s="35"/>
    </row>
    <row r="16" s="32" customFormat="true" ht="6.95" hidden="false" customHeight="true" outlineLevel="0" collapsed="false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="32" customFormat="true" ht="14.4" hidden="false" customHeight="true" outlineLevel="0" collapsed="false">
      <c r="B17" s="33"/>
      <c r="C17" s="34"/>
      <c r="D17" s="25" t="s">
        <v>38</v>
      </c>
      <c r="E17" s="34"/>
      <c r="F17" s="34"/>
      <c r="G17" s="34"/>
      <c r="H17" s="34"/>
      <c r="I17" s="34"/>
      <c r="J17" s="34"/>
      <c r="K17" s="34"/>
      <c r="L17" s="34"/>
      <c r="M17" s="25" t="s">
        <v>33</v>
      </c>
      <c r="N17" s="34"/>
      <c r="O17" s="21"/>
      <c r="P17" s="21"/>
      <c r="Q17" s="34"/>
      <c r="R17" s="35"/>
    </row>
    <row r="18" s="32" customFormat="true" ht="18" hidden="false" customHeight="true" outlineLevel="0" collapsed="false">
      <c r="B18" s="33"/>
      <c r="C18" s="34"/>
      <c r="D18" s="34"/>
      <c r="E18" s="21" t="s">
        <v>39</v>
      </c>
      <c r="F18" s="34"/>
      <c r="G18" s="34"/>
      <c r="H18" s="34"/>
      <c r="I18" s="34"/>
      <c r="J18" s="34"/>
      <c r="K18" s="34"/>
      <c r="L18" s="34"/>
      <c r="M18" s="25" t="s">
        <v>35</v>
      </c>
      <c r="N18" s="34"/>
      <c r="O18" s="21"/>
      <c r="P18" s="21"/>
      <c r="Q18" s="34"/>
      <c r="R18" s="35"/>
    </row>
    <row r="19" customFormat="false" ht="6.95" hidden="false" customHeight="true" outlineLevel="0" collapsed="false">
      <c r="A19" s="32"/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customFormat="false" ht="14.4" hidden="false" customHeight="true" outlineLevel="0" collapsed="false">
      <c r="A20" s="32"/>
      <c r="B20" s="33"/>
      <c r="C20" s="34"/>
      <c r="D20" s="25" t="s">
        <v>41</v>
      </c>
      <c r="E20" s="34"/>
      <c r="F20" s="34"/>
      <c r="G20" s="34"/>
      <c r="H20" s="34"/>
      <c r="I20" s="34"/>
      <c r="J20" s="34"/>
      <c r="K20" s="34"/>
      <c r="L20" s="34"/>
      <c r="M20" s="25" t="s">
        <v>33</v>
      </c>
      <c r="N20" s="34"/>
      <c r="O20" s="21"/>
      <c r="P20" s="21"/>
      <c r="Q20" s="34"/>
      <c r="R20" s="35"/>
    </row>
    <row r="21" customFormat="false" ht="18" hidden="false" customHeight="true" outlineLevel="0" collapsed="false">
      <c r="A21" s="32"/>
      <c r="B21" s="33"/>
      <c r="C21" s="34"/>
      <c r="D21" s="34"/>
      <c r="E21" s="21" t="s">
        <v>39</v>
      </c>
      <c r="F21" s="34"/>
      <c r="G21" s="34"/>
      <c r="H21" s="34"/>
      <c r="I21" s="34"/>
      <c r="J21" s="34"/>
      <c r="K21" s="34"/>
      <c r="L21" s="34"/>
      <c r="M21" s="25" t="s">
        <v>35</v>
      </c>
      <c r="N21" s="34"/>
      <c r="O21" s="21"/>
      <c r="P21" s="21"/>
      <c r="Q21" s="34"/>
      <c r="R21" s="35"/>
    </row>
    <row r="22" customFormat="false" ht="6.95" hidden="false" customHeight="true" outlineLevel="0" collapsed="false">
      <c r="A22" s="32"/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customFormat="false" ht="14.4" hidden="false" customHeight="true" outlineLevel="0" collapsed="false">
      <c r="A23" s="32"/>
      <c r="B23" s="33"/>
      <c r="C23" s="34"/>
      <c r="D23" s="25" t="s">
        <v>42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customFormat="false" ht="16.5" hidden="false" customHeight="true" outlineLevel="0" collapsed="false">
      <c r="A24" s="32"/>
      <c r="B24" s="33"/>
      <c r="C24" s="34"/>
      <c r="D24" s="34"/>
      <c r="E24" s="28"/>
      <c r="F24" s="28"/>
      <c r="G24" s="28"/>
      <c r="H24" s="28"/>
      <c r="I24" s="28"/>
      <c r="J24" s="28"/>
      <c r="K24" s="28"/>
      <c r="L24" s="28"/>
      <c r="M24" s="34"/>
      <c r="N24" s="34"/>
      <c r="O24" s="34"/>
      <c r="P24" s="34"/>
      <c r="Q24" s="34"/>
      <c r="R24" s="35"/>
    </row>
    <row r="25" customFormat="false" ht="6.95" hidden="false" customHeight="true" outlineLevel="0" collapsed="false">
      <c r="A25" s="32"/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customFormat="false" ht="6.95" hidden="false" customHeight="true" outlineLevel="0" collapsed="false">
      <c r="A26" s="32"/>
      <c r="B26" s="33"/>
      <c r="C26" s="3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4"/>
      <c r="R26" s="35"/>
    </row>
    <row r="27" customFormat="false" ht="14.4" hidden="false" customHeight="true" outlineLevel="0" collapsed="false">
      <c r="A27" s="32"/>
      <c r="B27" s="33"/>
      <c r="C27" s="34"/>
      <c r="D27" s="138" t="s">
        <v>109</v>
      </c>
      <c r="E27" s="34"/>
      <c r="F27" s="34"/>
      <c r="G27" s="34"/>
      <c r="H27" s="34"/>
      <c r="I27" s="34"/>
      <c r="J27" s="34"/>
      <c r="K27" s="34"/>
      <c r="L27" s="34"/>
      <c r="M27" s="31" t="n">
        <f aca="false">N88</f>
        <v>0</v>
      </c>
      <c r="N27" s="31"/>
      <c r="O27" s="31"/>
      <c r="P27" s="31"/>
      <c r="Q27" s="34"/>
      <c r="R27" s="35"/>
    </row>
    <row r="28" customFormat="false" ht="14.4" hidden="false" customHeight="true" outlineLevel="0" collapsed="false">
      <c r="A28" s="32"/>
      <c r="B28" s="33"/>
      <c r="C28" s="34"/>
      <c r="D28" s="30" t="s">
        <v>94</v>
      </c>
      <c r="E28" s="34"/>
      <c r="F28" s="34"/>
      <c r="G28" s="34"/>
      <c r="H28" s="34"/>
      <c r="I28" s="34"/>
      <c r="J28" s="34"/>
      <c r="K28" s="34"/>
      <c r="L28" s="34"/>
      <c r="M28" s="31" t="n">
        <f aca="false">N97</f>
        <v>0</v>
      </c>
      <c r="N28" s="31"/>
      <c r="O28" s="31"/>
      <c r="P28" s="31"/>
      <c r="Q28" s="34"/>
      <c r="R28" s="35"/>
    </row>
    <row r="29" customFormat="false" ht="6.95" hidden="false" customHeight="true" outlineLevel="0" collapsed="false">
      <c r="A29" s="32"/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customFormat="false" ht="25.45" hidden="false" customHeight="true" outlineLevel="0" collapsed="false">
      <c r="A30" s="32"/>
      <c r="B30" s="33"/>
      <c r="C30" s="34"/>
      <c r="D30" s="139" t="s">
        <v>45</v>
      </c>
      <c r="E30" s="34"/>
      <c r="F30" s="34"/>
      <c r="G30" s="34"/>
      <c r="H30" s="34"/>
      <c r="I30" s="34"/>
      <c r="J30" s="34"/>
      <c r="K30" s="34"/>
      <c r="L30" s="34"/>
      <c r="M30" s="140" t="n">
        <f aca="false">ROUND(M27+M28,2)</f>
        <v>0</v>
      </c>
      <c r="N30" s="140"/>
      <c r="O30" s="140"/>
      <c r="P30" s="140"/>
      <c r="Q30" s="34"/>
      <c r="R30" s="35"/>
    </row>
    <row r="31" customFormat="false" ht="6.95" hidden="false" customHeight="true" outlineLevel="0" collapsed="false">
      <c r="A31" s="32"/>
      <c r="B31" s="33"/>
      <c r="C31" s="3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4"/>
      <c r="R31" s="35"/>
    </row>
    <row r="32" customFormat="false" ht="14.4" hidden="false" customHeight="true" outlineLevel="0" collapsed="false">
      <c r="A32" s="32"/>
      <c r="B32" s="33"/>
      <c r="C32" s="34"/>
      <c r="D32" s="42" t="s">
        <v>46</v>
      </c>
      <c r="E32" s="42" t="s">
        <v>47</v>
      </c>
      <c r="F32" s="43" t="n">
        <v>0.21</v>
      </c>
      <c r="G32" s="141" t="s">
        <v>48</v>
      </c>
      <c r="H32" s="142" t="n">
        <f aca="false">(SUM(BE97:BE104)+SUM(BE122:BE153))</f>
        <v>0</v>
      </c>
      <c r="I32" s="142"/>
      <c r="J32" s="142"/>
      <c r="K32" s="34"/>
      <c r="L32" s="34"/>
      <c r="M32" s="142" t="n">
        <f aca="false">ROUND((SUM(BE97:BE104)+SUM(BE122:BE153)), 2)*F32</f>
        <v>0</v>
      </c>
      <c r="N32" s="142"/>
      <c r="O32" s="142"/>
      <c r="P32" s="142"/>
      <c r="Q32" s="34"/>
      <c r="R32" s="35"/>
    </row>
    <row r="33" customFormat="false" ht="14.4" hidden="false" customHeight="true" outlineLevel="0" collapsed="false">
      <c r="A33" s="32"/>
      <c r="B33" s="33"/>
      <c r="C33" s="34"/>
      <c r="D33" s="34"/>
      <c r="E33" s="42" t="s">
        <v>49</v>
      </c>
      <c r="F33" s="43" t="n">
        <v>0.15</v>
      </c>
      <c r="G33" s="141" t="s">
        <v>48</v>
      </c>
      <c r="H33" s="142" t="n">
        <f aca="false">(SUM(BF97:BF104)+SUM(BF122:BF153))</f>
        <v>0</v>
      </c>
      <c r="I33" s="142"/>
      <c r="J33" s="142"/>
      <c r="K33" s="34"/>
      <c r="L33" s="34"/>
      <c r="M33" s="142" t="n">
        <f aca="false">ROUND((SUM(BF97:BF104)+SUM(BF122:BF153)), 2)*F33</f>
        <v>0</v>
      </c>
      <c r="N33" s="142"/>
      <c r="O33" s="142"/>
      <c r="P33" s="142"/>
      <c r="Q33" s="34"/>
      <c r="R33" s="35"/>
    </row>
    <row r="34" customFormat="false" ht="14.4" hidden="true" customHeight="true" outlineLevel="0" collapsed="false">
      <c r="A34" s="32"/>
      <c r="B34" s="33"/>
      <c r="C34" s="34"/>
      <c r="D34" s="34"/>
      <c r="E34" s="42" t="s">
        <v>50</v>
      </c>
      <c r="F34" s="43" t="n">
        <v>0.21</v>
      </c>
      <c r="G34" s="141" t="s">
        <v>48</v>
      </c>
      <c r="H34" s="142" t="n">
        <f aca="false">(SUM(BG97:BG104)+SUM(BG122:BG153))</f>
        <v>0</v>
      </c>
      <c r="I34" s="142"/>
      <c r="J34" s="142"/>
      <c r="K34" s="34"/>
      <c r="L34" s="34"/>
      <c r="M34" s="142" t="n">
        <v>0</v>
      </c>
      <c r="N34" s="142"/>
      <c r="O34" s="142"/>
      <c r="P34" s="142"/>
      <c r="Q34" s="34"/>
      <c r="R34" s="35"/>
    </row>
    <row r="35" customFormat="false" ht="14.4" hidden="true" customHeight="true" outlineLevel="0" collapsed="false">
      <c r="A35" s="32"/>
      <c r="B35" s="33"/>
      <c r="C35" s="34"/>
      <c r="D35" s="34"/>
      <c r="E35" s="42" t="s">
        <v>51</v>
      </c>
      <c r="F35" s="43" t="n">
        <v>0.15</v>
      </c>
      <c r="G35" s="141" t="s">
        <v>48</v>
      </c>
      <c r="H35" s="142" t="n">
        <f aca="false">(SUM(BH97:BH104)+SUM(BH122:BH153))</f>
        <v>0</v>
      </c>
      <c r="I35" s="142"/>
      <c r="J35" s="142"/>
      <c r="K35" s="34"/>
      <c r="L35" s="34"/>
      <c r="M35" s="142" t="n">
        <v>0</v>
      </c>
      <c r="N35" s="142"/>
      <c r="O35" s="142"/>
      <c r="P35" s="142"/>
      <c r="Q35" s="34"/>
      <c r="R35" s="35"/>
    </row>
    <row r="36" customFormat="false" ht="14.4" hidden="true" customHeight="true" outlineLevel="0" collapsed="false">
      <c r="A36" s="32"/>
      <c r="B36" s="33"/>
      <c r="C36" s="34"/>
      <c r="D36" s="34"/>
      <c r="E36" s="42" t="s">
        <v>52</v>
      </c>
      <c r="F36" s="43" t="n">
        <v>0</v>
      </c>
      <c r="G36" s="141" t="s">
        <v>48</v>
      </c>
      <c r="H36" s="142" t="n">
        <f aca="false">(SUM(BI97:BI104)+SUM(BI122:BI153))</f>
        <v>0</v>
      </c>
      <c r="I36" s="142"/>
      <c r="J36" s="142"/>
      <c r="K36" s="34"/>
      <c r="L36" s="34"/>
      <c r="M36" s="142" t="n">
        <v>0</v>
      </c>
      <c r="N36" s="142"/>
      <c r="O36" s="142"/>
      <c r="P36" s="142"/>
      <c r="Q36" s="34"/>
      <c r="R36" s="35"/>
    </row>
    <row r="37" customFormat="false" ht="6.95" hidden="false" customHeight="true" outlineLevel="0" collapsed="false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customFormat="false" ht="25.45" hidden="false" customHeight="true" outlineLevel="0" collapsed="false">
      <c r="A38" s="32"/>
      <c r="B38" s="33"/>
      <c r="C38" s="132"/>
      <c r="D38" s="143" t="s">
        <v>53</v>
      </c>
      <c r="E38" s="87"/>
      <c r="F38" s="87"/>
      <c r="G38" s="144" t="s">
        <v>54</v>
      </c>
      <c r="H38" s="145" t="s">
        <v>55</v>
      </c>
      <c r="I38" s="87"/>
      <c r="J38" s="87"/>
      <c r="K38" s="87"/>
      <c r="L38" s="146" t="n">
        <f aca="false">SUM(M30:M36)</f>
        <v>0</v>
      </c>
      <c r="M38" s="146"/>
      <c r="N38" s="146"/>
      <c r="O38" s="146"/>
      <c r="P38" s="146"/>
      <c r="Q38" s="132"/>
      <c r="R38" s="35"/>
    </row>
    <row r="39" customFormat="false" ht="14.4" hidden="false" customHeight="true" outlineLevel="0" collapsed="false">
      <c r="A39" s="32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customFormat="false" ht="14.4" hidden="false" customHeight="true" outlineLevel="0" collapsed="false">
      <c r="A40" s="32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customFormat="false" ht="12.8" hidden="false" customHeight="false" outlineLevel="0" collapsed="false">
      <c r="B41" s="14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6"/>
    </row>
    <row r="42" customFormat="false" ht="12.8" hidden="false" customHeight="false" outlineLevel="0" collapsed="false">
      <c r="B42" s="14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6"/>
    </row>
    <row r="43" customFormat="false" ht="12.8" hidden="false" customHeight="false" outlineLevel="0" collapsed="false">
      <c r="B43" s="14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6"/>
    </row>
    <row r="44" customFormat="false" ht="12.8" hidden="false" customHeight="false" outlineLevel="0" collapsed="false">
      <c r="B44" s="14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6"/>
    </row>
    <row r="45" customFormat="false" ht="12.8" hidden="false" customHeight="false" outlineLevel="0" collapsed="false">
      <c r="B45" s="14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6"/>
    </row>
    <row r="46" customFormat="false" ht="12.8" hidden="false" customHeight="false" outlineLevel="0" collapsed="false">
      <c r="B46" s="14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6"/>
    </row>
    <row r="47" customFormat="false" ht="12.8" hidden="false" customHeight="false" outlineLevel="0" collapsed="false">
      <c r="B47" s="14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6"/>
    </row>
    <row r="48" customFormat="false" ht="12.8" hidden="false" customHeight="false" outlineLevel="0" collapsed="false">
      <c r="B48" s="14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6"/>
    </row>
    <row r="49" customFormat="false" ht="12.8" hidden="false" customHeight="false" outlineLevel="0" collapsed="false">
      <c r="B49" s="14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6"/>
    </row>
    <row r="50" s="32" customFormat="true" ht="12.8" hidden="false" customHeight="false" outlineLevel="0" collapsed="false">
      <c r="B50" s="33"/>
      <c r="C50" s="34"/>
      <c r="D50" s="53" t="s">
        <v>56</v>
      </c>
      <c r="E50" s="54"/>
      <c r="F50" s="54"/>
      <c r="G50" s="54"/>
      <c r="H50" s="55"/>
      <c r="I50" s="34"/>
      <c r="J50" s="53" t="s">
        <v>57</v>
      </c>
      <c r="K50" s="54"/>
      <c r="L50" s="54"/>
      <c r="M50" s="54"/>
      <c r="N50" s="54"/>
      <c r="O50" s="54"/>
      <c r="P50" s="55"/>
      <c r="Q50" s="34"/>
      <c r="R50" s="35"/>
    </row>
    <row r="51" customFormat="false" ht="12.8" hidden="false" customHeight="false" outlineLevel="0" collapsed="false">
      <c r="B51" s="14"/>
      <c r="C51" s="19"/>
      <c r="D51" s="56"/>
      <c r="E51" s="19"/>
      <c r="F51" s="19"/>
      <c r="G51" s="19"/>
      <c r="H51" s="57"/>
      <c r="I51" s="19"/>
      <c r="J51" s="56"/>
      <c r="K51" s="19"/>
      <c r="L51" s="19"/>
      <c r="M51" s="19"/>
      <c r="N51" s="19"/>
      <c r="O51" s="19"/>
      <c r="P51" s="57"/>
      <c r="Q51" s="19"/>
      <c r="R51" s="16"/>
    </row>
    <row r="52" customFormat="false" ht="12.8" hidden="false" customHeight="false" outlineLevel="0" collapsed="false">
      <c r="B52" s="14"/>
      <c r="C52" s="19"/>
      <c r="D52" s="56"/>
      <c r="E52" s="19"/>
      <c r="F52" s="19"/>
      <c r="G52" s="19"/>
      <c r="H52" s="57"/>
      <c r="I52" s="19"/>
      <c r="J52" s="56"/>
      <c r="K52" s="19"/>
      <c r="L52" s="19"/>
      <c r="M52" s="19"/>
      <c r="N52" s="19"/>
      <c r="O52" s="19"/>
      <c r="P52" s="57"/>
      <c r="Q52" s="19"/>
      <c r="R52" s="16"/>
    </row>
    <row r="53" customFormat="false" ht="12.8" hidden="false" customHeight="false" outlineLevel="0" collapsed="false">
      <c r="B53" s="14"/>
      <c r="C53" s="19"/>
      <c r="D53" s="56"/>
      <c r="E53" s="19"/>
      <c r="F53" s="19"/>
      <c r="G53" s="19"/>
      <c r="H53" s="57"/>
      <c r="I53" s="19"/>
      <c r="J53" s="56"/>
      <c r="K53" s="19"/>
      <c r="L53" s="19"/>
      <c r="M53" s="19"/>
      <c r="N53" s="19"/>
      <c r="O53" s="19"/>
      <c r="P53" s="57"/>
      <c r="Q53" s="19"/>
      <c r="R53" s="16"/>
    </row>
    <row r="54" customFormat="false" ht="12.8" hidden="false" customHeight="false" outlineLevel="0" collapsed="false">
      <c r="B54" s="14"/>
      <c r="C54" s="19"/>
      <c r="D54" s="56"/>
      <c r="E54" s="19"/>
      <c r="F54" s="19"/>
      <c r="G54" s="19"/>
      <c r="H54" s="57"/>
      <c r="I54" s="19"/>
      <c r="J54" s="56"/>
      <c r="K54" s="19"/>
      <c r="L54" s="19"/>
      <c r="M54" s="19"/>
      <c r="N54" s="19"/>
      <c r="O54" s="19"/>
      <c r="P54" s="57"/>
      <c r="Q54" s="19"/>
      <c r="R54" s="16"/>
    </row>
    <row r="55" customFormat="false" ht="12.8" hidden="false" customHeight="false" outlineLevel="0" collapsed="false">
      <c r="B55" s="14"/>
      <c r="C55" s="19"/>
      <c r="D55" s="56"/>
      <c r="E55" s="19"/>
      <c r="F55" s="19"/>
      <c r="G55" s="19"/>
      <c r="H55" s="57"/>
      <c r="I55" s="19"/>
      <c r="J55" s="56"/>
      <c r="K55" s="19"/>
      <c r="L55" s="19"/>
      <c r="M55" s="19"/>
      <c r="N55" s="19"/>
      <c r="O55" s="19"/>
      <c r="P55" s="57"/>
      <c r="Q55" s="19"/>
      <c r="R55" s="16"/>
    </row>
    <row r="56" customFormat="false" ht="12.8" hidden="false" customHeight="false" outlineLevel="0" collapsed="false">
      <c r="B56" s="14"/>
      <c r="C56" s="19"/>
      <c r="D56" s="56"/>
      <c r="E56" s="19"/>
      <c r="F56" s="19"/>
      <c r="G56" s="19"/>
      <c r="H56" s="57"/>
      <c r="I56" s="19"/>
      <c r="J56" s="56"/>
      <c r="K56" s="19"/>
      <c r="L56" s="19"/>
      <c r="M56" s="19"/>
      <c r="N56" s="19"/>
      <c r="O56" s="19"/>
      <c r="P56" s="57"/>
      <c r="Q56" s="19"/>
      <c r="R56" s="16"/>
    </row>
    <row r="57" customFormat="false" ht="12.8" hidden="false" customHeight="false" outlineLevel="0" collapsed="false">
      <c r="B57" s="14"/>
      <c r="C57" s="19"/>
      <c r="D57" s="56"/>
      <c r="E57" s="19"/>
      <c r="F57" s="19"/>
      <c r="G57" s="19"/>
      <c r="H57" s="57"/>
      <c r="I57" s="19"/>
      <c r="J57" s="56"/>
      <c r="K57" s="19"/>
      <c r="L57" s="19"/>
      <c r="M57" s="19"/>
      <c r="N57" s="19"/>
      <c r="O57" s="19"/>
      <c r="P57" s="57"/>
      <c r="Q57" s="19"/>
      <c r="R57" s="16"/>
    </row>
    <row r="58" customFormat="false" ht="12.8" hidden="false" customHeight="false" outlineLevel="0" collapsed="false">
      <c r="B58" s="14"/>
      <c r="C58" s="19"/>
      <c r="D58" s="56"/>
      <c r="E58" s="19"/>
      <c r="F58" s="19"/>
      <c r="G58" s="19"/>
      <c r="H58" s="57"/>
      <c r="I58" s="19"/>
      <c r="J58" s="56"/>
      <c r="K58" s="19"/>
      <c r="L58" s="19"/>
      <c r="M58" s="19"/>
      <c r="N58" s="19"/>
      <c r="O58" s="19"/>
      <c r="P58" s="57"/>
      <c r="Q58" s="19"/>
      <c r="R58" s="16"/>
    </row>
    <row r="59" s="32" customFormat="true" ht="12.8" hidden="false" customHeight="false" outlineLevel="0" collapsed="false">
      <c r="B59" s="33"/>
      <c r="C59" s="34"/>
      <c r="D59" s="58" t="s">
        <v>58</v>
      </c>
      <c r="E59" s="59"/>
      <c r="F59" s="59"/>
      <c r="G59" s="60" t="s">
        <v>59</v>
      </c>
      <c r="H59" s="61"/>
      <c r="I59" s="34"/>
      <c r="J59" s="58" t="s">
        <v>58</v>
      </c>
      <c r="K59" s="59"/>
      <c r="L59" s="59"/>
      <c r="M59" s="59"/>
      <c r="N59" s="60" t="s">
        <v>59</v>
      </c>
      <c r="O59" s="59"/>
      <c r="P59" s="61"/>
      <c r="Q59" s="34"/>
      <c r="R59" s="35"/>
    </row>
    <row r="60" customFormat="false" ht="12.8" hidden="false" customHeight="false" outlineLevel="0" collapsed="false">
      <c r="B60" s="14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6"/>
    </row>
    <row r="61" s="32" customFormat="true" ht="12.8" hidden="false" customHeight="false" outlineLevel="0" collapsed="false">
      <c r="B61" s="33"/>
      <c r="C61" s="34"/>
      <c r="D61" s="53" t="s">
        <v>60</v>
      </c>
      <c r="E61" s="54"/>
      <c r="F61" s="54"/>
      <c r="G61" s="54"/>
      <c r="H61" s="55"/>
      <c r="I61" s="34"/>
      <c r="J61" s="53" t="s">
        <v>61</v>
      </c>
      <c r="K61" s="54"/>
      <c r="L61" s="54"/>
      <c r="M61" s="54"/>
      <c r="N61" s="54"/>
      <c r="O61" s="54"/>
      <c r="P61" s="55"/>
      <c r="Q61" s="34"/>
      <c r="R61" s="35"/>
    </row>
    <row r="62" customFormat="false" ht="12.8" hidden="false" customHeight="false" outlineLevel="0" collapsed="false">
      <c r="B62" s="14"/>
      <c r="C62" s="19"/>
      <c r="D62" s="56"/>
      <c r="E62" s="19"/>
      <c r="F62" s="19"/>
      <c r="G62" s="19"/>
      <c r="H62" s="57"/>
      <c r="I62" s="19"/>
      <c r="J62" s="56"/>
      <c r="K62" s="19"/>
      <c r="L62" s="19"/>
      <c r="M62" s="19"/>
      <c r="N62" s="19"/>
      <c r="O62" s="19"/>
      <c r="P62" s="57"/>
      <c r="Q62" s="19"/>
      <c r="R62" s="16"/>
    </row>
    <row r="63" customFormat="false" ht="12.8" hidden="false" customHeight="false" outlineLevel="0" collapsed="false">
      <c r="B63" s="14"/>
      <c r="C63" s="19"/>
      <c r="D63" s="56"/>
      <c r="E63" s="19"/>
      <c r="F63" s="19"/>
      <c r="G63" s="19"/>
      <c r="H63" s="57"/>
      <c r="I63" s="19"/>
      <c r="J63" s="56"/>
      <c r="K63" s="19"/>
      <c r="L63" s="19"/>
      <c r="M63" s="19"/>
      <c r="N63" s="19"/>
      <c r="O63" s="19"/>
      <c r="P63" s="57"/>
      <c r="Q63" s="19"/>
      <c r="R63" s="16"/>
    </row>
    <row r="64" customFormat="false" ht="12.8" hidden="false" customHeight="false" outlineLevel="0" collapsed="false">
      <c r="B64" s="14"/>
      <c r="C64" s="19"/>
      <c r="D64" s="56"/>
      <c r="E64" s="19"/>
      <c r="F64" s="19"/>
      <c r="G64" s="19"/>
      <c r="H64" s="57"/>
      <c r="I64" s="19"/>
      <c r="J64" s="56"/>
      <c r="K64" s="19"/>
      <c r="L64" s="19"/>
      <c r="M64" s="19"/>
      <c r="N64" s="19"/>
      <c r="O64" s="19"/>
      <c r="P64" s="57"/>
      <c r="Q64" s="19"/>
      <c r="R64" s="16"/>
    </row>
    <row r="65" customFormat="false" ht="12.8" hidden="false" customHeight="false" outlineLevel="0" collapsed="false">
      <c r="B65" s="14"/>
      <c r="C65" s="19"/>
      <c r="D65" s="56"/>
      <c r="E65" s="19"/>
      <c r="F65" s="19"/>
      <c r="G65" s="19"/>
      <c r="H65" s="57"/>
      <c r="I65" s="19"/>
      <c r="J65" s="56"/>
      <c r="K65" s="19"/>
      <c r="L65" s="19"/>
      <c r="M65" s="19"/>
      <c r="N65" s="19"/>
      <c r="O65" s="19"/>
      <c r="P65" s="57"/>
      <c r="Q65" s="19"/>
      <c r="R65" s="16"/>
    </row>
    <row r="66" customFormat="false" ht="12.8" hidden="false" customHeight="false" outlineLevel="0" collapsed="false">
      <c r="B66" s="14"/>
      <c r="C66" s="19"/>
      <c r="D66" s="56"/>
      <c r="E66" s="19"/>
      <c r="F66" s="19"/>
      <c r="G66" s="19"/>
      <c r="H66" s="57"/>
      <c r="I66" s="19"/>
      <c r="J66" s="56"/>
      <c r="K66" s="19"/>
      <c r="L66" s="19"/>
      <c r="M66" s="19"/>
      <c r="N66" s="19"/>
      <c r="O66" s="19"/>
      <c r="P66" s="57"/>
      <c r="Q66" s="19"/>
      <c r="R66" s="16"/>
    </row>
    <row r="67" customFormat="false" ht="12.8" hidden="false" customHeight="false" outlineLevel="0" collapsed="false">
      <c r="B67" s="14"/>
      <c r="C67" s="19"/>
      <c r="D67" s="56"/>
      <c r="E67" s="19"/>
      <c r="F67" s="19"/>
      <c r="G67" s="19"/>
      <c r="H67" s="57"/>
      <c r="I67" s="19"/>
      <c r="J67" s="56"/>
      <c r="K67" s="19"/>
      <c r="L67" s="19"/>
      <c r="M67" s="19"/>
      <c r="N67" s="19"/>
      <c r="O67" s="19"/>
      <c r="P67" s="57"/>
      <c r="Q67" s="19"/>
      <c r="R67" s="16"/>
    </row>
    <row r="68" customFormat="false" ht="12.8" hidden="false" customHeight="false" outlineLevel="0" collapsed="false">
      <c r="B68" s="14"/>
      <c r="C68" s="19"/>
      <c r="D68" s="56"/>
      <c r="E68" s="19"/>
      <c r="F68" s="19"/>
      <c r="G68" s="19"/>
      <c r="H68" s="57"/>
      <c r="I68" s="19"/>
      <c r="J68" s="56"/>
      <c r="K68" s="19"/>
      <c r="L68" s="19"/>
      <c r="M68" s="19"/>
      <c r="N68" s="19"/>
      <c r="O68" s="19"/>
      <c r="P68" s="57"/>
      <c r="Q68" s="19"/>
      <c r="R68" s="16"/>
    </row>
    <row r="69" customFormat="false" ht="12.8" hidden="false" customHeight="false" outlineLevel="0" collapsed="false">
      <c r="B69" s="14"/>
      <c r="C69" s="19"/>
      <c r="D69" s="56"/>
      <c r="E69" s="19"/>
      <c r="F69" s="19"/>
      <c r="G69" s="19"/>
      <c r="H69" s="57"/>
      <c r="I69" s="19"/>
      <c r="J69" s="56"/>
      <c r="K69" s="19"/>
      <c r="L69" s="19"/>
      <c r="M69" s="19"/>
      <c r="N69" s="19"/>
      <c r="O69" s="19"/>
      <c r="P69" s="57"/>
      <c r="Q69" s="19"/>
      <c r="R69" s="16"/>
    </row>
    <row r="70" s="32" customFormat="true" ht="12.8" hidden="false" customHeight="false" outlineLevel="0" collapsed="false">
      <c r="B70" s="33"/>
      <c r="C70" s="34"/>
      <c r="D70" s="58" t="s">
        <v>58</v>
      </c>
      <c r="E70" s="59"/>
      <c r="F70" s="59"/>
      <c r="G70" s="60" t="s">
        <v>59</v>
      </c>
      <c r="H70" s="61"/>
      <c r="I70" s="34"/>
      <c r="J70" s="58" t="s">
        <v>58</v>
      </c>
      <c r="K70" s="59"/>
      <c r="L70" s="59"/>
      <c r="M70" s="59"/>
      <c r="N70" s="60" t="s">
        <v>59</v>
      </c>
      <c r="O70" s="59"/>
      <c r="P70" s="61"/>
      <c r="Q70" s="34"/>
      <c r="R70" s="35"/>
    </row>
    <row r="71" customFormat="false" ht="14.4" hidden="false" customHeight="true" outlineLevel="0" collapsed="false">
      <c r="A71" s="32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="32" customFormat="true" ht="6.95" hidden="false" customHeight="true" outlineLevel="0" collapsed="false">
      <c r="B75" s="147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9"/>
    </row>
    <row r="76" customFormat="false" ht="36.95" hidden="false" customHeight="true" outlineLevel="0" collapsed="false">
      <c r="A76" s="32"/>
      <c r="B76" s="33"/>
      <c r="C76" s="15" t="s">
        <v>110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35"/>
      <c r="T76" s="150"/>
      <c r="U76" s="150"/>
    </row>
    <row r="77" customFormat="false" ht="6.95" hidden="false" customHeight="true" outlineLevel="0" collapsed="false">
      <c r="A77" s="32"/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  <c r="T77" s="150"/>
      <c r="U77" s="150"/>
    </row>
    <row r="78" customFormat="false" ht="30" hidden="false" customHeight="true" outlineLevel="0" collapsed="false">
      <c r="A78" s="32"/>
      <c r="B78" s="33"/>
      <c r="C78" s="25" t="s">
        <v>19</v>
      </c>
      <c r="D78" s="34"/>
      <c r="E78" s="34"/>
      <c r="F78" s="136" t="str">
        <f aca="false">F6</f>
        <v>Celková demolice objektů č.p. 145, 144, 143 a 142 Josefův Důl</v>
      </c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34"/>
      <c r="R78" s="35"/>
      <c r="T78" s="150"/>
      <c r="U78" s="150"/>
    </row>
    <row r="79" customFormat="false" ht="36.95" hidden="false" customHeight="true" outlineLevel="0" collapsed="false">
      <c r="A79" s="32"/>
      <c r="B79" s="33"/>
      <c r="C79" s="74" t="s">
        <v>107</v>
      </c>
      <c r="D79" s="34"/>
      <c r="E79" s="34"/>
      <c r="F79" s="76" t="str">
        <f aca="false">F7</f>
        <v>01 - Demolice objektů</v>
      </c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34"/>
      <c r="R79" s="35"/>
      <c r="T79" s="150"/>
      <c r="U79" s="150"/>
    </row>
    <row r="80" customFormat="false" ht="6.95" hidden="false" customHeight="true" outlineLevel="0" collapsed="false">
      <c r="A80" s="32"/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  <c r="T80" s="150"/>
      <c r="U80" s="150"/>
    </row>
    <row r="81" customFormat="false" ht="18" hidden="false" customHeight="true" outlineLevel="0" collapsed="false">
      <c r="A81" s="32"/>
      <c r="B81" s="33"/>
      <c r="C81" s="25" t="s">
        <v>26</v>
      </c>
      <c r="D81" s="34"/>
      <c r="E81" s="34"/>
      <c r="F81" s="21" t="str">
        <f aca="false">F9</f>
        <v>Dolní Maxov</v>
      </c>
      <c r="G81" s="34"/>
      <c r="H81" s="34"/>
      <c r="I81" s="34"/>
      <c r="J81" s="34"/>
      <c r="K81" s="25" t="s">
        <v>28</v>
      </c>
      <c r="L81" s="34"/>
      <c r="M81" s="79" t="str">
        <f aca="false">IF(O9="","",O9)</f>
        <v>15.8.2018</v>
      </c>
      <c r="N81" s="79"/>
      <c r="O81" s="79"/>
      <c r="P81" s="79"/>
      <c r="Q81" s="34"/>
      <c r="R81" s="35"/>
      <c r="T81" s="150"/>
      <c r="U81" s="150"/>
    </row>
    <row r="82" customFormat="false" ht="6.95" hidden="false" customHeight="true" outlineLevel="0" collapsed="false">
      <c r="A82" s="32"/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  <c r="T82" s="150"/>
      <c r="U82" s="150"/>
    </row>
    <row r="83" customFormat="false" ht="12.8" hidden="false" customHeight="false" outlineLevel="0" collapsed="false">
      <c r="A83" s="32"/>
      <c r="B83" s="33"/>
      <c r="C83" s="25" t="s">
        <v>32</v>
      </c>
      <c r="D83" s="34"/>
      <c r="E83" s="34"/>
      <c r="F83" s="21" t="str">
        <f aca="false">E12</f>
        <v>Obec Josefův Důl</v>
      </c>
      <c r="G83" s="34"/>
      <c r="H83" s="34"/>
      <c r="I83" s="34"/>
      <c r="J83" s="34"/>
      <c r="K83" s="25" t="s">
        <v>38</v>
      </c>
      <c r="L83" s="34"/>
      <c r="M83" s="21" t="str">
        <f aca="false">E18</f>
        <v>Ing. Jiří Fól</v>
      </c>
      <c r="N83" s="21"/>
      <c r="O83" s="21"/>
      <c r="P83" s="21"/>
      <c r="Q83" s="21"/>
      <c r="R83" s="35"/>
      <c r="T83" s="150"/>
      <c r="U83" s="150"/>
    </row>
    <row r="84" customFormat="false" ht="14.4" hidden="false" customHeight="true" outlineLevel="0" collapsed="false">
      <c r="A84" s="32"/>
      <c r="B84" s="33"/>
      <c r="C84" s="25" t="s">
        <v>36</v>
      </c>
      <c r="D84" s="34"/>
      <c r="E84" s="34"/>
      <c r="F84" s="21" t="str">
        <f aca="false">IF(E15="","",E15)</f>
        <v>Vyplň údaj</v>
      </c>
      <c r="G84" s="34"/>
      <c r="H84" s="34"/>
      <c r="I84" s="34"/>
      <c r="J84" s="34"/>
      <c r="K84" s="25" t="s">
        <v>41</v>
      </c>
      <c r="L84" s="34"/>
      <c r="M84" s="21" t="str">
        <f aca="false">E21</f>
        <v>Ing. Jiří Fól</v>
      </c>
      <c r="N84" s="21"/>
      <c r="O84" s="21"/>
      <c r="P84" s="21"/>
      <c r="Q84" s="21"/>
      <c r="R84" s="35"/>
      <c r="T84" s="150"/>
      <c r="U84" s="150"/>
    </row>
    <row r="85" customFormat="false" ht="10.3" hidden="false" customHeight="true" outlineLevel="0" collapsed="false">
      <c r="A85" s="32"/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  <c r="T85" s="150"/>
      <c r="U85" s="150"/>
    </row>
    <row r="86" customFormat="false" ht="29.3" hidden="false" customHeight="true" outlineLevel="0" collapsed="false">
      <c r="A86" s="32"/>
      <c r="B86" s="33"/>
      <c r="C86" s="151" t="s">
        <v>111</v>
      </c>
      <c r="D86" s="151"/>
      <c r="E86" s="151"/>
      <c r="F86" s="151"/>
      <c r="G86" s="151"/>
      <c r="H86" s="132"/>
      <c r="I86" s="132"/>
      <c r="J86" s="132"/>
      <c r="K86" s="132"/>
      <c r="L86" s="132"/>
      <c r="M86" s="132"/>
      <c r="N86" s="151" t="s">
        <v>112</v>
      </c>
      <c r="O86" s="151"/>
      <c r="P86" s="151"/>
      <c r="Q86" s="151"/>
      <c r="R86" s="35"/>
      <c r="T86" s="150"/>
      <c r="U86" s="150"/>
    </row>
    <row r="87" customFormat="false" ht="10.3" hidden="false" customHeight="true" outlineLevel="0" collapsed="false">
      <c r="A87" s="32"/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  <c r="T87" s="150"/>
      <c r="U87" s="150"/>
    </row>
    <row r="88" customFormat="false" ht="29.3" hidden="false" customHeight="true" outlineLevel="0" collapsed="false">
      <c r="A88" s="32"/>
      <c r="B88" s="33"/>
      <c r="C88" s="152" t="s">
        <v>113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97" t="n">
        <f aca="false">N122</f>
        <v>0</v>
      </c>
      <c r="O88" s="97"/>
      <c r="P88" s="97"/>
      <c r="Q88" s="97"/>
      <c r="R88" s="35"/>
      <c r="T88" s="150"/>
      <c r="U88" s="150"/>
      <c r="AU88" s="10" t="s">
        <v>114</v>
      </c>
    </row>
    <row r="89" s="153" customFormat="true" ht="24.95" hidden="false" customHeight="true" outlineLevel="0" collapsed="false">
      <c r="B89" s="154"/>
      <c r="C89" s="155"/>
      <c r="D89" s="156" t="s">
        <v>115</v>
      </c>
      <c r="E89" s="155"/>
      <c r="F89" s="155"/>
      <c r="G89" s="155"/>
      <c r="H89" s="155"/>
      <c r="I89" s="155"/>
      <c r="J89" s="155"/>
      <c r="K89" s="155"/>
      <c r="L89" s="155"/>
      <c r="M89" s="155"/>
      <c r="N89" s="157" t="n">
        <f aca="false">N123</f>
        <v>0</v>
      </c>
      <c r="O89" s="157"/>
      <c r="P89" s="157"/>
      <c r="Q89" s="157"/>
      <c r="R89" s="158"/>
      <c r="T89" s="159"/>
      <c r="U89" s="159"/>
    </row>
    <row r="90" s="160" customFormat="true" ht="19.95" hidden="false" customHeight="true" outlineLevel="0" collapsed="false">
      <c r="B90" s="161"/>
      <c r="C90" s="162"/>
      <c r="D90" s="117" t="s">
        <v>116</v>
      </c>
      <c r="E90" s="162"/>
      <c r="F90" s="162"/>
      <c r="G90" s="162"/>
      <c r="H90" s="162"/>
      <c r="I90" s="162"/>
      <c r="J90" s="162"/>
      <c r="K90" s="162"/>
      <c r="L90" s="162"/>
      <c r="M90" s="162"/>
      <c r="N90" s="119" t="n">
        <f aca="false">N124</f>
        <v>0</v>
      </c>
      <c r="O90" s="119"/>
      <c r="P90" s="119"/>
      <c r="Q90" s="119"/>
      <c r="R90" s="163"/>
      <c r="T90" s="164"/>
      <c r="U90" s="164"/>
    </row>
    <row r="91" s="160" customFormat="true" ht="19.95" hidden="false" customHeight="true" outlineLevel="0" collapsed="false">
      <c r="B91" s="161"/>
      <c r="C91" s="162"/>
      <c r="D91" s="117" t="s">
        <v>117</v>
      </c>
      <c r="E91" s="162"/>
      <c r="F91" s="162"/>
      <c r="G91" s="162"/>
      <c r="H91" s="162"/>
      <c r="I91" s="162"/>
      <c r="J91" s="162"/>
      <c r="K91" s="162"/>
      <c r="L91" s="162"/>
      <c r="M91" s="162"/>
      <c r="N91" s="119" t="n">
        <f aca="false">N133</f>
        <v>0</v>
      </c>
      <c r="O91" s="119"/>
      <c r="P91" s="119"/>
      <c r="Q91" s="119"/>
      <c r="R91" s="163"/>
      <c r="T91" s="164"/>
      <c r="U91" s="164"/>
    </row>
    <row r="92" s="160" customFormat="true" ht="19.95" hidden="false" customHeight="true" outlineLevel="0" collapsed="false">
      <c r="B92" s="161"/>
      <c r="C92" s="162"/>
      <c r="D92" s="117" t="s">
        <v>118</v>
      </c>
      <c r="E92" s="162"/>
      <c r="F92" s="162"/>
      <c r="G92" s="162"/>
      <c r="H92" s="162"/>
      <c r="I92" s="162"/>
      <c r="J92" s="162"/>
      <c r="K92" s="162"/>
      <c r="L92" s="162"/>
      <c r="M92" s="162"/>
      <c r="N92" s="119" t="n">
        <f aca="false">N137</f>
        <v>0</v>
      </c>
      <c r="O92" s="119"/>
      <c r="P92" s="119"/>
      <c r="Q92" s="119"/>
      <c r="R92" s="163"/>
      <c r="T92" s="164"/>
      <c r="U92" s="164"/>
    </row>
    <row r="93" s="160" customFormat="true" ht="19.95" hidden="false" customHeight="true" outlineLevel="0" collapsed="false">
      <c r="B93" s="161"/>
      <c r="C93" s="162"/>
      <c r="D93" s="117" t="s">
        <v>119</v>
      </c>
      <c r="E93" s="162"/>
      <c r="F93" s="162"/>
      <c r="G93" s="162"/>
      <c r="H93" s="162"/>
      <c r="I93" s="162"/>
      <c r="J93" s="162"/>
      <c r="K93" s="162"/>
      <c r="L93" s="162"/>
      <c r="M93" s="162"/>
      <c r="N93" s="119" t="n">
        <f aca="false">N146</f>
        <v>0</v>
      </c>
      <c r="O93" s="119"/>
      <c r="P93" s="119"/>
      <c r="Q93" s="119"/>
      <c r="R93" s="163"/>
      <c r="T93" s="164"/>
      <c r="U93" s="164"/>
    </row>
    <row r="94" s="153" customFormat="true" ht="24.95" hidden="false" customHeight="true" outlineLevel="0" collapsed="false">
      <c r="B94" s="154"/>
      <c r="C94" s="155"/>
      <c r="D94" s="156" t="s">
        <v>120</v>
      </c>
      <c r="E94" s="155"/>
      <c r="F94" s="155"/>
      <c r="G94" s="155"/>
      <c r="H94" s="155"/>
      <c r="I94" s="155"/>
      <c r="J94" s="155"/>
      <c r="K94" s="155"/>
      <c r="L94" s="155"/>
      <c r="M94" s="155"/>
      <c r="N94" s="157" t="n">
        <f aca="false">N148</f>
        <v>0</v>
      </c>
      <c r="O94" s="157"/>
      <c r="P94" s="157"/>
      <c r="Q94" s="157"/>
      <c r="R94" s="158"/>
      <c r="T94" s="159"/>
      <c r="U94" s="159"/>
    </row>
    <row r="95" s="153" customFormat="true" ht="24.95" hidden="false" customHeight="true" outlineLevel="0" collapsed="false">
      <c r="B95" s="154"/>
      <c r="C95" s="155"/>
      <c r="D95" s="156" t="s">
        <v>121</v>
      </c>
      <c r="E95" s="155"/>
      <c r="F95" s="155"/>
      <c r="G95" s="155"/>
      <c r="H95" s="155"/>
      <c r="I95" s="155"/>
      <c r="J95" s="155"/>
      <c r="K95" s="155"/>
      <c r="L95" s="155"/>
      <c r="M95" s="155"/>
      <c r="N95" s="157" t="n">
        <f aca="false">N149</f>
        <v>0</v>
      </c>
      <c r="O95" s="157"/>
      <c r="P95" s="157"/>
      <c r="Q95" s="157"/>
      <c r="R95" s="158"/>
      <c r="T95" s="159"/>
      <c r="U95" s="159"/>
    </row>
    <row r="96" s="32" customFormat="true" ht="21.85" hidden="false" customHeight="true" outlineLevel="0" collapsed="false"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5"/>
      <c r="T96" s="150"/>
      <c r="U96" s="150"/>
    </row>
    <row r="97" customFormat="false" ht="29.3" hidden="false" customHeight="true" outlineLevel="0" collapsed="false">
      <c r="A97" s="32"/>
      <c r="B97" s="33"/>
      <c r="C97" s="152" t="s">
        <v>122</v>
      </c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165" t="n">
        <f aca="false">ROUND(N98+N99+N100+N101+N102+N103,2)</f>
        <v>0</v>
      </c>
      <c r="O97" s="165"/>
      <c r="P97" s="165"/>
      <c r="Q97" s="165"/>
      <c r="R97" s="35"/>
      <c r="T97" s="166"/>
      <c r="U97" s="167" t="s">
        <v>46</v>
      </c>
    </row>
    <row r="98" customFormat="false" ht="18" hidden="false" customHeight="true" outlineLevel="0" collapsed="false">
      <c r="A98" s="32"/>
      <c r="B98" s="33"/>
      <c r="C98" s="34"/>
      <c r="D98" s="124" t="s">
        <v>123</v>
      </c>
      <c r="E98" s="124"/>
      <c r="F98" s="124"/>
      <c r="G98" s="124"/>
      <c r="H98" s="124"/>
      <c r="I98" s="34"/>
      <c r="J98" s="34"/>
      <c r="K98" s="34"/>
      <c r="L98" s="34"/>
      <c r="M98" s="34"/>
      <c r="N98" s="118" t="n">
        <f aca="false">ROUND(N88*T98,2)</f>
        <v>0</v>
      </c>
      <c r="O98" s="118"/>
      <c r="P98" s="118"/>
      <c r="Q98" s="118"/>
      <c r="R98" s="35"/>
      <c r="S98" s="168"/>
      <c r="T98" s="169"/>
      <c r="U98" s="170" t="s">
        <v>47</v>
      </c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  <c r="AG98" s="168"/>
      <c r="AH98" s="168"/>
      <c r="AI98" s="168"/>
      <c r="AJ98" s="168"/>
      <c r="AK98" s="168"/>
      <c r="AL98" s="168"/>
      <c r="AM98" s="168"/>
      <c r="AN98" s="168"/>
      <c r="AO98" s="168"/>
      <c r="AP98" s="168"/>
      <c r="AQ98" s="168"/>
      <c r="AR98" s="168"/>
      <c r="AS98" s="168"/>
      <c r="AT98" s="168"/>
      <c r="AU98" s="168"/>
      <c r="AV98" s="168"/>
      <c r="AW98" s="168"/>
      <c r="AX98" s="168"/>
      <c r="AY98" s="171" t="s">
        <v>124</v>
      </c>
      <c r="AZ98" s="168"/>
      <c r="BA98" s="168"/>
      <c r="BB98" s="168"/>
      <c r="BC98" s="168"/>
      <c r="BD98" s="168"/>
      <c r="BE98" s="172" t="n">
        <f aca="false">IF(U98="základní",N98,0)</f>
        <v>0</v>
      </c>
      <c r="BF98" s="172" t="n">
        <f aca="false">IF(U98="snížená",N98,0)</f>
        <v>0</v>
      </c>
      <c r="BG98" s="172" t="n">
        <f aca="false">IF(U98="zákl. přenesená",N98,0)</f>
        <v>0</v>
      </c>
      <c r="BH98" s="172" t="n">
        <f aca="false">IF(U98="sníž. přenesená",N98,0)</f>
        <v>0</v>
      </c>
      <c r="BI98" s="172" t="n">
        <f aca="false">IF(U98="nulová",N98,0)</f>
        <v>0</v>
      </c>
      <c r="BJ98" s="171" t="s">
        <v>25</v>
      </c>
      <c r="BK98" s="168"/>
      <c r="BL98" s="168"/>
      <c r="BM98" s="168"/>
    </row>
    <row r="99" customFormat="false" ht="18" hidden="false" customHeight="true" outlineLevel="0" collapsed="false">
      <c r="A99" s="32"/>
      <c r="B99" s="33"/>
      <c r="C99" s="34"/>
      <c r="D99" s="124" t="s">
        <v>125</v>
      </c>
      <c r="E99" s="124"/>
      <c r="F99" s="124"/>
      <c r="G99" s="124"/>
      <c r="H99" s="124"/>
      <c r="I99" s="34"/>
      <c r="J99" s="34"/>
      <c r="K99" s="34"/>
      <c r="L99" s="34"/>
      <c r="M99" s="34"/>
      <c r="N99" s="118" t="n">
        <f aca="false">ROUND(N88*T99,2)</f>
        <v>0</v>
      </c>
      <c r="O99" s="118"/>
      <c r="P99" s="118"/>
      <c r="Q99" s="118"/>
      <c r="R99" s="35"/>
      <c r="S99" s="168"/>
      <c r="T99" s="169"/>
      <c r="U99" s="170" t="s">
        <v>47</v>
      </c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  <c r="AM99" s="168"/>
      <c r="AN99" s="168"/>
      <c r="AO99" s="168"/>
      <c r="AP99" s="168"/>
      <c r="AQ99" s="168"/>
      <c r="AR99" s="168"/>
      <c r="AS99" s="168"/>
      <c r="AT99" s="168"/>
      <c r="AU99" s="168"/>
      <c r="AV99" s="168"/>
      <c r="AW99" s="168"/>
      <c r="AX99" s="168"/>
      <c r="AY99" s="171" t="s">
        <v>124</v>
      </c>
      <c r="AZ99" s="168"/>
      <c r="BA99" s="168"/>
      <c r="BB99" s="168"/>
      <c r="BC99" s="168"/>
      <c r="BD99" s="168"/>
      <c r="BE99" s="172" t="n">
        <f aca="false">IF(U99="základní",N99,0)</f>
        <v>0</v>
      </c>
      <c r="BF99" s="172" t="n">
        <f aca="false">IF(U99="snížená",N99,0)</f>
        <v>0</v>
      </c>
      <c r="BG99" s="172" t="n">
        <f aca="false">IF(U99="zákl. přenesená",N99,0)</f>
        <v>0</v>
      </c>
      <c r="BH99" s="172" t="n">
        <f aca="false">IF(U99="sníž. přenesená",N99,0)</f>
        <v>0</v>
      </c>
      <c r="BI99" s="172" t="n">
        <f aca="false">IF(U99="nulová",N99,0)</f>
        <v>0</v>
      </c>
      <c r="BJ99" s="171" t="s">
        <v>25</v>
      </c>
      <c r="BK99" s="168"/>
      <c r="BL99" s="168"/>
      <c r="BM99" s="168"/>
    </row>
    <row r="100" customFormat="false" ht="18" hidden="false" customHeight="true" outlineLevel="0" collapsed="false">
      <c r="A100" s="32"/>
      <c r="B100" s="33"/>
      <c r="C100" s="34"/>
      <c r="D100" s="124" t="s">
        <v>126</v>
      </c>
      <c r="E100" s="124"/>
      <c r="F100" s="124"/>
      <c r="G100" s="124"/>
      <c r="H100" s="124"/>
      <c r="I100" s="34"/>
      <c r="J100" s="34"/>
      <c r="K100" s="34"/>
      <c r="L100" s="34"/>
      <c r="M100" s="34"/>
      <c r="N100" s="118" t="n">
        <f aca="false">ROUND(N88*T100,2)</f>
        <v>0</v>
      </c>
      <c r="O100" s="118"/>
      <c r="P100" s="118"/>
      <c r="Q100" s="118"/>
      <c r="R100" s="35"/>
      <c r="S100" s="168"/>
      <c r="T100" s="169"/>
      <c r="U100" s="170" t="s">
        <v>47</v>
      </c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  <c r="AM100" s="168"/>
      <c r="AN100" s="168"/>
      <c r="AO100" s="168"/>
      <c r="AP100" s="168"/>
      <c r="AQ100" s="168"/>
      <c r="AR100" s="168"/>
      <c r="AS100" s="168"/>
      <c r="AT100" s="168"/>
      <c r="AU100" s="168"/>
      <c r="AV100" s="168"/>
      <c r="AW100" s="168"/>
      <c r="AX100" s="168"/>
      <c r="AY100" s="171" t="s">
        <v>124</v>
      </c>
      <c r="AZ100" s="168"/>
      <c r="BA100" s="168"/>
      <c r="BB100" s="168"/>
      <c r="BC100" s="168"/>
      <c r="BD100" s="168"/>
      <c r="BE100" s="172" t="n">
        <f aca="false">IF(U100="základní",N100,0)</f>
        <v>0</v>
      </c>
      <c r="BF100" s="172" t="n">
        <f aca="false">IF(U100="snížená",N100,0)</f>
        <v>0</v>
      </c>
      <c r="BG100" s="172" t="n">
        <f aca="false">IF(U100="zákl. přenesená",N100,0)</f>
        <v>0</v>
      </c>
      <c r="BH100" s="172" t="n">
        <f aca="false">IF(U100="sníž. přenesená",N100,0)</f>
        <v>0</v>
      </c>
      <c r="BI100" s="172" t="n">
        <f aca="false">IF(U100="nulová",N100,0)</f>
        <v>0</v>
      </c>
      <c r="BJ100" s="171" t="s">
        <v>25</v>
      </c>
      <c r="BK100" s="168"/>
      <c r="BL100" s="168"/>
      <c r="BM100" s="168"/>
    </row>
    <row r="101" customFormat="false" ht="18" hidden="false" customHeight="true" outlineLevel="0" collapsed="false">
      <c r="A101" s="32"/>
      <c r="B101" s="33"/>
      <c r="C101" s="34"/>
      <c r="D101" s="124" t="s">
        <v>127</v>
      </c>
      <c r="E101" s="124"/>
      <c r="F101" s="124"/>
      <c r="G101" s="124"/>
      <c r="H101" s="124"/>
      <c r="I101" s="34"/>
      <c r="J101" s="34"/>
      <c r="K101" s="34"/>
      <c r="L101" s="34"/>
      <c r="M101" s="34"/>
      <c r="N101" s="118" t="n">
        <f aca="false">ROUND(N88*T101,2)</f>
        <v>0</v>
      </c>
      <c r="O101" s="118"/>
      <c r="P101" s="118"/>
      <c r="Q101" s="118"/>
      <c r="R101" s="35"/>
      <c r="S101" s="168"/>
      <c r="T101" s="169"/>
      <c r="U101" s="170" t="s">
        <v>47</v>
      </c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68"/>
      <c r="AF101" s="168"/>
      <c r="AG101" s="168"/>
      <c r="AH101" s="168"/>
      <c r="AI101" s="168"/>
      <c r="AJ101" s="168"/>
      <c r="AK101" s="168"/>
      <c r="AL101" s="168"/>
      <c r="AM101" s="168"/>
      <c r="AN101" s="168"/>
      <c r="AO101" s="168"/>
      <c r="AP101" s="168"/>
      <c r="AQ101" s="168"/>
      <c r="AR101" s="168"/>
      <c r="AS101" s="168"/>
      <c r="AT101" s="168"/>
      <c r="AU101" s="168"/>
      <c r="AV101" s="168"/>
      <c r="AW101" s="168"/>
      <c r="AX101" s="168"/>
      <c r="AY101" s="171" t="s">
        <v>124</v>
      </c>
      <c r="AZ101" s="168"/>
      <c r="BA101" s="168"/>
      <c r="BB101" s="168"/>
      <c r="BC101" s="168"/>
      <c r="BD101" s="168"/>
      <c r="BE101" s="172" t="n">
        <f aca="false">IF(U101="základní",N101,0)</f>
        <v>0</v>
      </c>
      <c r="BF101" s="172" t="n">
        <f aca="false">IF(U101="snížená",N101,0)</f>
        <v>0</v>
      </c>
      <c r="BG101" s="172" t="n">
        <f aca="false">IF(U101="zákl. přenesená",N101,0)</f>
        <v>0</v>
      </c>
      <c r="BH101" s="172" t="n">
        <f aca="false">IF(U101="sníž. přenesená",N101,0)</f>
        <v>0</v>
      </c>
      <c r="BI101" s="172" t="n">
        <f aca="false">IF(U101="nulová",N101,0)</f>
        <v>0</v>
      </c>
      <c r="BJ101" s="171" t="s">
        <v>25</v>
      </c>
      <c r="BK101" s="168"/>
      <c r="BL101" s="168"/>
      <c r="BM101" s="168"/>
    </row>
    <row r="102" customFormat="false" ht="18" hidden="false" customHeight="true" outlineLevel="0" collapsed="false">
      <c r="A102" s="32"/>
      <c r="B102" s="33"/>
      <c r="C102" s="34"/>
      <c r="D102" s="124" t="s">
        <v>128</v>
      </c>
      <c r="E102" s="124"/>
      <c r="F102" s="124"/>
      <c r="G102" s="124"/>
      <c r="H102" s="124"/>
      <c r="I102" s="34"/>
      <c r="J102" s="34"/>
      <c r="K102" s="34"/>
      <c r="L102" s="34"/>
      <c r="M102" s="34"/>
      <c r="N102" s="118" t="n">
        <f aca="false">ROUND(N88*T102,2)</f>
        <v>0</v>
      </c>
      <c r="O102" s="118"/>
      <c r="P102" s="118"/>
      <c r="Q102" s="118"/>
      <c r="R102" s="35"/>
      <c r="S102" s="168"/>
      <c r="T102" s="169"/>
      <c r="U102" s="170" t="s">
        <v>47</v>
      </c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8"/>
      <c r="AI102" s="168"/>
      <c r="AJ102" s="168"/>
      <c r="AK102" s="168"/>
      <c r="AL102" s="168"/>
      <c r="AM102" s="168"/>
      <c r="AN102" s="168"/>
      <c r="AO102" s="168"/>
      <c r="AP102" s="168"/>
      <c r="AQ102" s="168"/>
      <c r="AR102" s="168"/>
      <c r="AS102" s="168"/>
      <c r="AT102" s="168"/>
      <c r="AU102" s="168"/>
      <c r="AV102" s="168"/>
      <c r="AW102" s="168"/>
      <c r="AX102" s="168"/>
      <c r="AY102" s="171" t="s">
        <v>124</v>
      </c>
      <c r="AZ102" s="168"/>
      <c r="BA102" s="168"/>
      <c r="BB102" s="168"/>
      <c r="BC102" s="168"/>
      <c r="BD102" s="168"/>
      <c r="BE102" s="172" t="n">
        <f aca="false">IF(U102="základní",N102,0)</f>
        <v>0</v>
      </c>
      <c r="BF102" s="172" t="n">
        <f aca="false">IF(U102="snížená",N102,0)</f>
        <v>0</v>
      </c>
      <c r="BG102" s="172" t="n">
        <f aca="false">IF(U102="zákl. přenesená",N102,0)</f>
        <v>0</v>
      </c>
      <c r="BH102" s="172" t="n">
        <f aca="false">IF(U102="sníž. přenesená",N102,0)</f>
        <v>0</v>
      </c>
      <c r="BI102" s="172" t="n">
        <f aca="false">IF(U102="nulová",N102,0)</f>
        <v>0</v>
      </c>
      <c r="BJ102" s="171" t="s">
        <v>25</v>
      </c>
      <c r="BK102" s="168"/>
      <c r="BL102" s="168"/>
      <c r="BM102" s="168"/>
    </row>
    <row r="103" customFormat="false" ht="18" hidden="false" customHeight="true" outlineLevel="0" collapsed="false">
      <c r="A103" s="32"/>
      <c r="B103" s="33"/>
      <c r="C103" s="34"/>
      <c r="D103" s="117" t="s">
        <v>129</v>
      </c>
      <c r="E103" s="34"/>
      <c r="F103" s="34"/>
      <c r="G103" s="34"/>
      <c r="H103" s="34"/>
      <c r="I103" s="34"/>
      <c r="J103" s="34"/>
      <c r="K103" s="34"/>
      <c r="L103" s="34"/>
      <c r="M103" s="34"/>
      <c r="N103" s="118" t="n">
        <f aca="false">ROUND(N88*T103,2)</f>
        <v>0</v>
      </c>
      <c r="O103" s="118"/>
      <c r="P103" s="118"/>
      <c r="Q103" s="118"/>
      <c r="R103" s="35"/>
      <c r="S103" s="168"/>
      <c r="T103" s="173"/>
      <c r="U103" s="174" t="s">
        <v>47</v>
      </c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8"/>
      <c r="AS103" s="168"/>
      <c r="AT103" s="168"/>
      <c r="AU103" s="168"/>
      <c r="AV103" s="168"/>
      <c r="AW103" s="168"/>
      <c r="AX103" s="168"/>
      <c r="AY103" s="171" t="s">
        <v>130</v>
      </c>
      <c r="AZ103" s="168"/>
      <c r="BA103" s="168"/>
      <c r="BB103" s="168"/>
      <c r="BC103" s="168"/>
      <c r="BD103" s="168"/>
      <c r="BE103" s="172" t="n">
        <f aca="false">IF(U103="základní",N103,0)</f>
        <v>0</v>
      </c>
      <c r="BF103" s="172" t="n">
        <f aca="false">IF(U103="snížená",N103,0)</f>
        <v>0</v>
      </c>
      <c r="BG103" s="172" t="n">
        <f aca="false">IF(U103="zákl. přenesená",N103,0)</f>
        <v>0</v>
      </c>
      <c r="BH103" s="172" t="n">
        <f aca="false">IF(U103="sníž. přenesená",N103,0)</f>
        <v>0</v>
      </c>
      <c r="BI103" s="172" t="n">
        <f aca="false">IF(U103="nulová",N103,0)</f>
        <v>0</v>
      </c>
      <c r="BJ103" s="171" t="s">
        <v>25</v>
      </c>
      <c r="BK103" s="168"/>
      <c r="BL103" s="168"/>
      <c r="BM103" s="168"/>
    </row>
    <row r="104" customFormat="false" ht="12.8" hidden="false" customHeight="false" outlineLevel="0" collapsed="false">
      <c r="A104" s="32"/>
      <c r="B104" s="33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5"/>
      <c r="T104" s="150"/>
      <c r="U104" s="150"/>
    </row>
    <row r="105" customFormat="false" ht="29.3" hidden="false" customHeight="true" outlineLevel="0" collapsed="false">
      <c r="A105" s="32"/>
      <c r="B105" s="33"/>
      <c r="C105" s="131" t="s">
        <v>99</v>
      </c>
      <c r="D105" s="132"/>
      <c r="E105" s="132"/>
      <c r="F105" s="132"/>
      <c r="G105" s="132"/>
      <c r="H105" s="132"/>
      <c r="I105" s="132"/>
      <c r="J105" s="132"/>
      <c r="K105" s="132"/>
      <c r="L105" s="133" t="n">
        <f aca="false">ROUND(SUM(N88+N97),2)</f>
        <v>0</v>
      </c>
      <c r="M105" s="133"/>
      <c r="N105" s="133"/>
      <c r="O105" s="133"/>
      <c r="P105" s="133"/>
      <c r="Q105" s="133"/>
      <c r="R105" s="35"/>
      <c r="T105" s="150"/>
      <c r="U105" s="150"/>
    </row>
    <row r="106" customFormat="false" ht="6.95" hidden="false" customHeight="true" outlineLevel="0" collapsed="false">
      <c r="A106" s="32"/>
      <c r="B106" s="62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4"/>
      <c r="T106" s="150"/>
      <c r="U106" s="150"/>
    </row>
    <row r="110" s="32" customFormat="true" ht="6.95" hidden="false" customHeight="true" outlineLevel="0" collapsed="false"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7"/>
    </row>
    <row r="111" customFormat="false" ht="36.95" hidden="false" customHeight="true" outlineLevel="0" collapsed="false">
      <c r="A111" s="32"/>
      <c r="B111" s="33"/>
      <c r="C111" s="15" t="s">
        <v>131</v>
      </c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35"/>
    </row>
    <row r="112" customFormat="false" ht="6.95" hidden="false" customHeight="true" outlineLevel="0" collapsed="false">
      <c r="A112" s="32"/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5"/>
    </row>
    <row r="113" customFormat="false" ht="30" hidden="false" customHeight="true" outlineLevel="0" collapsed="false">
      <c r="A113" s="32"/>
      <c r="B113" s="33"/>
      <c r="C113" s="25" t="s">
        <v>19</v>
      </c>
      <c r="D113" s="34"/>
      <c r="E113" s="34"/>
      <c r="F113" s="136" t="str">
        <f aca="false">F6</f>
        <v>Celková demolice objektů č.p. 145, 144, 143 a 142 Josefův Důl</v>
      </c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34"/>
      <c r="R113" s="35"/>
    </row>
    <row r="114" customFormat="false" ht="36.95" hidden="false" customHeight="true" outlineLevel="0" collapsed="false">
      <c r="A114" s="32"/>
      <c r="B114" s="33"/>
      <c r="C114" s="74" t="s">
        <v>107</v>
      </c>
      <c r="D114" s="34"/>
      <c r="E114" s="34"/>
      <c r="F114" s="76" t="str">
        <f aca="false">F7</f>
        <v>01 - Demolice objektů</v>
      </c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34"/>
      <c r="R114" s="35"/>
    </row>
    <row r="115" customFormat="false" ht="6.95" hidden="false" customHeight="true" outlineLevel="0" collapsed="false">
      <c r="A115" s="32"/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5"/>
    </row>
    <row r="116" customFormat="false" ht="18" hidden="false" customHeight="true" outlineLevel="0" collapsed="false">
      <c r="A116" s="32"/>
      <c r="B116" s="33"/>
      <c r="C116" s="25" t="s">
        <v>26</v>
      </c>
      <c r="D116" s="34"/>
      <c r="E116" s="34"/>
      <c r="F116" s="21" t="str">
        <f aca="false">F9</f>
        <v>Dolní Maxov</v>
      </c>
      <c r="G116" s="34"/>
      <c r="H116" s="34"/>
      <c r="I116" s="34"/>
      <c r="J116" s="34"/>
      <c r="K116" s="25" t="s">
        <v>28</v>
      </c>
      <c r="L116" s="34"/>
      <c r="M116" s="79" t="str">
        <f aca="false">IF(O9="","",O9)</f>
        <v>15.8.2018</v>
      </c>
      <c r="N116" s="79"/>
      <c r="O116" s="79"/>
      <c r="P116" s="79"/>
      <c r="Q116" s="34"/>
      <c r="R116" s="35"/>
    </row>
    <row r="117" customFormat="false" ht="6.95" hidden="false" customHeight="true" outlineLevel="0" collapsed="false">
      <c r="A117" s="32"/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5"/>
    </row>
    <row r="118" customFormat="false" ht="12.8" hidden="false" customHeight="false" outlineLevel="0" collapsed="false">
      <c r="A118" s="32"/>
      <c r="B118" s="33"/>
      <c r="C118" s="25" t="s">
        <v>32</v>
      </c>
      <c r="D118" s="34"/>
      <c r="E118" s="34"/>
      <c r="F118" s="21" t="str">
        <f aca="false">E12</f>
        <v>Obec Josefův Důl</v>
      </c>
      <c r="G118" s="34"/>
      <c r="H118" s="34"/>
      <c r="I118" s="34"/>
      <c r="J118" s="34"/>
      <c r="K118" s="25" t="s">
        <v>38</v>
      </c>
      <c r="L118" s="34"/>
      <c r="M118" s="21" t="str">
        <f aca="false">E18</f>
        <v>Ing. Jiří Fól</v>
      </c>
      <c r="N118" s="21"/>
      <c r="O118" s="21"/>
      <c r="P118" s="21"/>
      <c r="Q118" s="21"/>
      <c r="R118" s="35"/>
    </row>
    <row r="119" customFormat="false" ht="14.4" hidden="false" customHeight="true" outlineLevel="0" collapsed="false">
      <c r="A119" s="32"/>
      <c r="B119" s="33"/>
      <c r="C119" s="25" t="s">
        <v>36</v>
      </c>
      <c r="D119" s="34"/>
      <c r="E119" s="34"/>
      <c r="F119" s="21" t="str">
        <f aca="false">IF(E15="","",E15)</f>
        <v>Vyplň údaj</v>
      </c>
      <c r="G119" s="34"/>
      <c r="H119" s="34"/>
      <c r="I119" s="34"/>
      <c r="J119" s="34"/>
      <c r="K119" s="25" t="s">
        <v>41</v>
      </c>
      <c r="L119" s="34"/>
      <c r="M119" s="21" t="str">
        <f aca="false">E21</f>
        <v>Ing. Jiří Fól</v>
      </c>
      <c r="N119" s="21"/>
      <c r="O119" s="21"/>
      <c r="P119" s="21"/>
      <c r="Q119" s="21"/>
      <c r="R119" s="35"/>
    </row>
    <row r="120" customFormat="false" ht="10.3" hidden="false" customHeight="true" outlineLevel="0" collapsed="false">
      <c r="A120" s="32"/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5"/>
    </row>
    <row r="121" s="175" customFormat="true" ht="29.3" hidden="false" customHeight="true" outlineLevel="0" collapsed="false">
      <c r="B121" s="176"/>
      <c r="C121" s="177" t="s">
        <v>132</v>
      </c>
      <c r="D121" s="178" t="s">
        <v>133</v>
      </c>
      <c r="E121" s="178" t="s">
        <v>64</v>
      </c>
      <c r="F121" s="178" t="s">
        <v>134</v>
      </c>
      <c r="G121" s="178"/>
      <c r="H121" s="178"/>
      <c r="I121" s="178"/>
      <c r="J121" s="178" t="s">
        <v>135</v>
      </c>
      <c r="K121" s="178" t="s">
        <v>136</v>
      </c>
      <c r="L121" s="178" t="s">
        <v>137</v>
      </c>
      <c r="M121" s="178"/>
      <c r="N121" s="179" t="s">
        <v>112</v>
      </c>
      <c r="O121" s="179"/>
      <c r="P121" s="179"/>
      <c r="Q121" s="179"/>
      <c r="R121" s="180"/>
      <c r="T121" s="90" t="s">
        <v>138</v>
      </c>
      <c r="U121" s="91" t="s">
        <v>46</v>
      </c>
      <c r="V121" s="91" t="s">
        <v>139</v>
      </c>
      <c r="W121" s="91" t="s">
        <v>140</v>
      </c>
      <c r="X121" s="91" t="s">
        <v>141</v>
      </c>
      <c r="Y121" s="91" t="s">
        <v>142</v>
      </c>
      <c r="Z121" s="91" t="s">
        <v>143</v>
      </c>
      <c r="AA121" s="92" t="s">
        <v>144</v>
      </c>
    </row>
    <row r="122" s="32" customFormat="true" ht="29.3" hidden="false" customHeight="true" outlineLevel="0" collapsed="false">
      <c r="B122" s="33"/>
      <c r="C122" s="94" t="s">
        <v>109</v>
      </c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181" t="n">
        <f aca="false">BK122</f>
        <v>0</v>
      </c>
      <c r="O122" s="181"/>
      <c r="P122" s="181"/>
      <c r="Q122" s="181"/>
      <c r="R122" s="35"/>
      <c r="T122" s="93"/>
      <c r="U122" s="54"/>
      <c r="V122" s="54"/>
      <c r="W122" s="182" t="n">
        <f aca="false">W123+W148+W149+W154</f>
        <v>0</v>
      </c>
      <c r="X122" s="54"/>
      <c r="Y122" s="182" t="n">
        <f aca="false">Y123+Y148+Y149+Y154</f>
        <v>9.6784</v>
      </c>
      <c r="Z122" s="54"/>
      <c r="AA122" s="183" t="n">
        <f aca="false">AA123+AA148+AA149+AA154</f>
        <v>6081.6</v>
      </c>
      <c r="AT122" s="10" t="s">
        <v>81</v>
      </c>
      <c r="AU122" s="10" t="s">
        <v>114</v>
      </c>
      <c r="BK122" s="184" t="n">
        <f aca="false">BK123+BK148+BK149+BK154</f>
        <v>0</v>
      </c>
    </row>
    <row r="123" s="185" customFormat="true" ht="37.45" hidden="false" customHeight="true" outlineLevel="0" collapsed="false">
      <c r="B123" s="186"/>
      <c r="C123" s="187"/>
      <c r="D123" s="188" t="s">
        <v>115</v>
      </c>
      <c r="E123" s="188"/>
      <c r="F123" s="188"/>
      <c r="G123" s="188"/>
      <c r="H123" s="188"/>
      <c r="I123" s="188"/>
      <c r="J123" s="188"/>
      <c r="K123" s="188"/>
      <c r="L123" s="188"/>
      <c r="M123" s="188"/>
      <c r="N123" s="189" t="n">
        <f aca="false">BK123</f>
        <v>0</v>
      </c>
      <c r="O123" s="189"/>
      <c r="P123" s="189"/>
      <c r="Q123" s="189"/>
      <c r="R123" s="190"/>
      <c r="T123" s="191"/>
      <c r="U123" s="187"/>
      <c r="V123" s="187"/>
      <c r="W123" s="192" t="n">
        <f aca="false">W124+W133+W137+W146</f>
        <v>0</v>
      </c>
      <c r="X123" s="187"/>
      <c r="Y123" s="192" t="n">
        <f aca="false">Y124+Y133+Y137+Y146</f>
        <v>9.6784</v>
      </c>
      <c r="Z123" s="187"/>
      <c r="AA123" s="193" t="n">
        <f aca="false">AA124+AA133+AA137+AA146</f>
        <v>6081.6</v>
      </c>
      <c r="AR123" s="194" t="s">
        <v>25</v>
      </c>
      <c r="AT123" s="195" t="s">
        <v>81</v>
      </c>
      <c r="AU123" s="195" t="s">
        <v>82</v>
      </c>
      <c r="AY123" s="194" t="s">
        <v>145</v>
      </c>
      <c r="BK123" s="196" t="n">
        <f aca="false">BK124+BK133+BK137+BK146</f>
        <v>0</v>
      </c>
    </row>
    <row r="124" customFormat="false" ht="19.95" hidden="false" customHeight="true" outlineLevel="0" collapsed="false">
      <c r="A124" s="185"/>
      <c r="B124" s="186"/>
      <c r="C124" s="187"/>
      <c r="D124" s="197" t="s">
        <v>116</v>
      </c>
      <c r="E124" s="197"/>
      <c r="F124" s="197"/>
      <c r="G124" s="197"/>
      <c r="H124" s="197"/>
      <c r="I124" s="197"/>
      <c r="J124" s="197"/>
      <c r="K124" s="197"/>
      <c r="L124" s="197"/>
      <c r="M124" s="197"/>
      <c r="N124" s="198" t="n">
        <f aca="false">BK124</f>
        <v>0</v>
      </c>
      <c r="O124" s="198"/>
      <c r="P124" s="198"/>
      <c r="Q124" s="198"/>
      <c r="R124" s="190"/>
      <c r="T124" s="191"/>
      <c r="U124" s="187"/>
      <c r="V124" s="187"/>
      <c r="W124" s="192" t="n">
        <f aca="false">SUM(W125:W132)</f>
        <v>0</v>
      </c>
      <c r="X124" s="187"/>
      <c r="Y124" s="192" t="n">
        <f aca="false">SUM(Y125:Y132)</f>
        <v>9.6784</v>
      </c>
      <c r="Z124" s="187"/>
      <c r="AA124" s="193" t="n">
        <f aca="false">SUM(AA125:AA132)</f>
        <v>0</v>
      </c>
      <c r="AR124" s="194" t="s">
        <v>25</v>
      </c>
      <c r="AT124" s="195" t="s">
        <v>81</v>
      </c>
      <c r="AU124" s="195" t="s">
        <v>25</v>
      </c>
      <c r="AY124" s="194" t="s">
        <v>145</v>
      </c>
      <c r="BK124" s="196" t="n">
        <f aca="false">SUM(BK125:BK132)</f>
        <v>0</v>
      </c>
    </row>
    <row r="125" s="32" customFormat="true" ht="51" hidden="false" customHeight="true" outlineLevel="0" collapsed="false">
      <c r="B125" s="33"/>
      <c r="C125" s="199" t="s">
        <v>25</v>
      </c>
      <c r="D125" s="199" t="s">
        <v>146</v>
      </c>
      <c r="E125" s="200" t="s">
        <v>147</v>
      </c>
      <c r="F125" s="201" t="s">
        <v>148</v>
      </c>
      <c r="G125" s="201"/>
      <c r="H125" s="201"/>
      <c r="I125" s="201"/>
      <c r="J125" s="202" t="s">
        <v>149</v>
      </c>
      <c r="K125" s="203" t="n">
        <v>638</v>
      </c>
      <c r="L125" s="204" t="n">
        <v>0</v>
      </c>
      <c r="M125" s="204"/>
      <c r="N125" s="205" t="n">
        <f aca="false">ROUND(L125*K125,2)</f>
        <v>0</v>
      </c>
      <c r="O125" s="205"/>
      <c r="P125" s="205"/>
      <c r="Q125" s="205"/>
      <c r="R125" s="35"/>
      <c r="T125" s="206"/>
      <c r="U125" s="44" t="s">
        <v>47</v>
      </c>
      <c r="V125" s="34"/>
      <c r="W125" s="207" t="n">
        <f aca="false">V125*K125</f>
        <v>0</v>
      </c>
      <c r="X125" s="207" t="n">
        <v>0</v>
      </c>
      <c r="Y125" s="207" t="n">
        <f aca="false">X125*K125</f>
        <v>0</v>
      </c>
      <c r="Z125" s="207" t="n">
        <v>0</v>
      </c>
      <c r="AA125" s="208" t="n">
        <f aca="false">Z125*K125</f>
        <v>0</v>
      </c>
      <c r="AR125" s="10" t="s">
        <v>150</v>
      </c>
      <c r="AT125" s="10" t="s">
        <v>146</v>
      </c>
      <c r="AU125" s="10" t="s">
        <v>105</v>
      </c>
      <c r="AY125" s="10" t="s">
        <v>145</v>
      </c>
      <c r="BE125" s="123" t="n">
        <f aca="false">IF(U125="základní",N125,0)</f>
        <v>0</v>
      </c>
      <c r="BF125" s="123" t="n">
        <f aca="false">IF(U125="snížená",N125,0)</f>
        <v>0</v>
      </c>
      <c r="BG125" s="123" t="n">
        <f aca="false">IF(U125="zákl. přenesená",N125,0)</f>
        <v>0</v>
      </c>
      <c r="BH125" s="123" t="n">
        <f aca="false">IF(U125="sníž. přenesená",N125,0)</f>
        <v>0</v>
      </c>
      <c r="BI125" s="123" t="n">
        <f aca="false">IF(U125="nulová",N125,0)</f>
        <v>0</v>
      </c>
      <c r="BJ125" s="10" t="s">
        <v>25</v>
      </c>
      <c r="BK125" s="123" t="n">
        <f aca="false">ROUND(L125*K125,2)</f>
        <v>0</v>
      </c>
      <c r="BL125" s="10" t="s">
        <v>150</v>
      </c>
      <c r="BM125" s="10" t="s">
        <v>151</v>
      </c>
    </row>
    <row r="126" s="32" customFormat="true" ht="25.5" hidden="false" customHeight="true" outlineLevel="0" collapsed="false">
      <c r="B126" s="33"/>
      <c r="C126" s="199" t="s">
        <v>105</v>
      </c>
      <c r="D126" s="199" t="s">
        <v>146</v>
      </c>
      <c r="E126" s="200" t="s">
        <v>152</v>
      </c>
      <c r="F126" s="201" t="s">
        <v>153</v>
      </c>
      <c r="G126" s="201"/>
      <c r="H126" s="201"/>
      <c r="I126" s="201"/>
      <c r="J126" s="202" t="s">
        <v>149</v>
      </c>
      <c r="K126" s="203" t="n">
        <v>1984</v>
      </c>
      <c r="L126" s="204" t="n">
        <v>0</v>
      </c>
      <c r="M126" s="204"/>
      <c r="N126" s="205" t="n">
        <f aca="false">ROUND(L126*K126,2)</f>
        <v>0</v>
      </c>
      <c r="O126" s="205"/>
      <c r="P126" s="205"/>
      <c r="Q126" s="205"/>
      <c r="R126" s="35"/>
      <c r="T126" s="206"/>
      <c r="U126" s="44" t="s">
        <v>47</v>
      </c>
      <c r="V126" s="34"/>
      <c r="W126" s="207" t="n">
        <f aca="false">V126*K126</f>
        <v>0</v>
      </c>
      <c r="X126" s="207" t="n">
        <v>0</v>
      </c>
      <c r="Y126" s="207" t="n">
        <f aca="false">X126*K126</f>
        <v>0</v>
      </c>
      <c r="Z126" s="207" t="n">
        <v>0</v>
      </c>
      <c r="AA126" s="208" t="n">
        <f aca="false">Z126*K126</f>
        <v>0</v>
      </c>
      <c r="AR126" s="10" t="s">
        <v>150</v>
      </c>
      <c r="AT126" s="10" t="s">
        <v>146</v>
      </c>
      <c r="AU126" s="10" t="s">
        <v>105</v>
      </c>
      <c r="AY126" s="10" t="s">
        <v>145</v>
      </c>
      <c r="BE126" s="123" t="n">
        <f aca="false">IF(U126="základní",N126,0)</f>
        <v>0</v>
      </c>
      <c r="BF126" s="123" t="n">
        <f aca="false">IF(U126="snížená",N126,0)</f>
        <v>0</v>
      </c>
      <c r="BG126" s="123" t="n">
        <f aca="false">IF(U126="zákl. přenesená",N126,0)</f>
        <v>0</v>
      </c>
      <c r="BH126" s="123" t="n">
        <f aca="false">IF(U126="sníž. přenesená",N126,0)</f>
        <v>0</v>
      </c>
      <c r="BI126" s="123" t="n">
        <f aca="false">IF(U126="nulová",N126,0)</f>
        <v>0</v>
      </c>
      <c r="BJ126" s="10" t="s">
        <v>25</v>
      </c>
      <c r="BK126" s="123" t="n">
        <f aca="false">ROUND(L126*K126,2)</f>
        <v>0</v>
      </c>
      <c r="BL126" s="10" t="s">
        <v>150</v>
      </c>
      <c r="BM126" s="10" t="s">
        <v>154</v>
      </c>
    </row>
    <row r="127" s="32" customFormat="true" ht="38.25" hidden="false" customHeight="true" outlineLevel="0" collapsed="false">
      <c r="B127" s="33"/>
      <c r="C127" s="199" t="s">
        <v>155</v>
      </c>
      <c r="D127" s="199" t="s">
        <v>146</v>
      </c>
      <c r="E127" s="200" t="s">
        <v>156</v>
      </c>
      <c r="F127" s="201" t="s">
        <v>157</v>
      </c>
      <c r="G127" s="201"/>
      <c r="H127" s="201"/>
      <c r="I127" s="201"/>
      <c r="J127" s="202" t="s">
        <v>149</v>
      </c>
      <c r="K127" s="203" t="n">
        <v>7936</v>
      </c>
      <c r="L127" s="204" t="n">
        <v>0</v>
      </c>
      <c r="M127" s="204"/>
      <c r="N127" s="205" t="n">
        <f aca="false">ROUND(L127*K127,2)</f>
        <v>0</v>
      </c>
      <c r="O127" s="205"/>
      <c r="P127" s="205"/>
      <c r="Q127" s="205"/>
      <c r="R127" s="35"/>
      <c r="T127" s="206"/>
      <c r="U127" s="44" t="s">
        <v>47</v>
      </c>
      <c r="V127" s="34"/>
      <c r="W127" s="207" t="n">
        <f aca="false">V127*K127</f>
        <v>0</v>
      </c>
      <c r="X127" s="207" t="n">
        <v>0</v>
      </c>
      <c r="Y127" s="207" t="n">
        <f aca="false">X127*K127</f>
        <v>0</v>
      </c>
      <c r="Z127" s="207" t="n">
        <v>0</v>
      </c>
      <c r="AA127" s="208" t="n">
        <f aca="false">Z127*K127</f>
        <v>0</v>
      </c>
      <c r="AR127" s="10" t="s">
        <v>150</v>
      </c>
      <c r="AT127" s="10" t="s">
        <v>146</v>
      </c>
      <c r="AU127" s="10" t="s">
        <v>105</v>
      </c>
      <c r="AY127" s="10" t="s">
        <v>145</v>
      </c>
      <c r="BE127" s="123" t="n">
        <f aca="false">IF(U127="základní",N127,0)</f>
        <v>0</v>
      </c>
      <c r="BF127" s="123" t="n">
        <f aca="false">IF(U127="snížená",N127,0)</f>
        <v>0</v>
      </c>
      <c r="BG127" s="123" t="n">
        <f aca="false">IF(U127="zákl. přenesená",N127,0)</f>
        <v>0</v>
      </c>
      <c r="BH127" s="123" t="n">
        <f aca="false">IF(U127="sníž. přenesená",N127,0)</f>
        <v>0</v>
      </c>
      <c r="BI127" s="123" t="n">
        <f aca="false">IF(U127="nulová",N127,0)</f>
        <v>0</v>
      </c>
      <c r="BJ127" s="10" t="s">
        <v>25</v>
      </c>
      <c r="BK127" s="123" t="n">
        <f aca="false">ROUND(L127*K127,2)</f>
        <v>0</v>
      </c>
      <c r="BL127" s="10" t="s">
        <v>150</v>
      </c>
      <c r="BM127" s="10" t="s">
        <v>158</v>
      </c>
    </row>
    <row r="128" s="32" customFormat="true" ht="38.25" hidden="false" customHeight="true" outlineLevel="0" collapsed="false">
      <c r="B128" s="33"/>
      <c r="C128" s="199" t="s">
        <v>150</v>
      </c>
      <c r="D128" s="199" t="s">
        <v>146</v>
      </c>
      <c r="E128" s="200" t="s">
        <v>159</v>
      </c>
      <c r="F128" s="201" t="s">
        <v>160</v>
      </c>
      <c r="G128" s="201"/>
      <c r="H128" s="201"/>
      <c r="I128" s="201"/>
      <c r="J128" s="202" t="s">
        <v>149</v>
      </c>
      <c r="K128" s="203" t="n">
        <v>2622</v>
      </c>
      <c r="L128" s="204" t="n">
        <v>0</v>
      </c>
      <c r="M128" s="204"/>
      <c r="N128" s="205" t="n">
        <f aca="false">ROUND(L128*K128,2)</f>
        <v>0</v>
      </c>
      <c r="O128" s="205"/>
      <c r="P128" s="205"/>
      <c r="Q128" s="205"/>
      <c r="R128" s="35"/>
      <c r="T128" s="206"/>
      <c r="U128" s="44" t="s">
        <v>47</v>
      </c>
      <c r="V128" s="34"/>
      <c r="W128" s="207" t="n">
        <f aca="false">V128*K128</f>
        <v>0</v>
      </c>
      <c r="X128" s="207" t="n">
        <v>0</v>
      </c>
      <c r="Y128" s="207" t="n">
        <f aca="false">X128*K128</f>
        <v>0</v>
      </c>
      <c r="Z128" s="207" t="n">
        <v>0</v>
      </c>
      <c r="AA128" s="208" t="n">
        <f aca="false">Z128*K128</f>
        <v>0</v>
      </c>
      <c r="AR128" s="10" t="s">
        <v>150</v>
      </c>
      <c r="AT128" s="10" t="s">
        <v>146</v>
      </c>
      <c r="AU128" s="10" t="s">
        <v>105</v>
      </c>
      <c r="AY128" s="10" t="s">
        <v>145</v>
      </c>
      <c r="BE128" s="123" t="n">
        <f aca="false">IF(U128="základní",N128,0)</f>
        <v>0</v>
      </c>
      <c r="BF128" s="123" t="n">
        <f aca="false">IF(U128="snížená",N128,0)</f>
        <v>0</v>
      </c>
      <c r="BG128" s="123" t="n">
        <f aca="false">IF(U128="zákl. přenesená",N128,0)</f>
        <v>0</v>
      </c>
      <c r="BH128" s="123" t="n">
        <f aca="false">IF(U128="sníž. přenesená",N128,0)</f>
        <v>0</v>
      </c>
      <c r="BI128" s="123" t="n">
        <f aca="false">IF(U128="nulová",N128,0)</f>
        <v>0</v>
      </c>
      <c r="BJ128" s="10" t="s">
        <v>25</v>
      </c>
      <c r="BK128" s="123" t="n">
        <f aca="false">ROUND(L128*K128,2)</f>
        <v>0</v>
      </c>
      <c r="BL128" s="10" t="s">
        <v>150</v>
      </c>
      <c r="BM128" s="10" t="s">
        <v>161</v>
      </c>
    </row>
    <row r="129" s="32" customFormat="true" ht="38.25" hidden="false" customHeight="true" outlineLevel="0" collapsed="false">
      <c r="B129" s="33"/>
      <c r="C129" s="199" t="s">
        <v>162</v>
      </c>
      <c r="D129" s="199" t="s">
        <v>146</v>
      </c>
      <c r="E129" s="200" t="s">
        <v>163</v>
      </c>
      <c r="F129" s="201" t="s">
        <v>164</v>
      </c>
      <c r="G129" s="201"/>
      <c r="H129" s="201"/>
      <c r="I129" s="201"/>
      <c r="J129" s="202" t="s">
        <v>165</v>
      </c>
      <c r="K129" s="203" t="n">
        <v>920</v>
      </c>
      <c r="L129" s="204" t="n">
        <v>0</v>
      </c>
      <c r="M129" s="204"/>
      <c r="N129" s="205" t="n">
        <f aca="false">ROUND(L129*K129,2)</f>
        <v>0</v>
      </c>
      <c r="O129" s="205"/>
      <c r="P129" s="205"/>
      <c r="Q129" s="205"/>
      <c r="R129" s="35"/>
      <c r="T129" s="206"/>
      <c r="U129" s="44" t="s">
        <v>47</v>
      </c>
      <c r="V129" s="34"/>
      <c r="W129" s="207" t="n">
        <f aca="false">V129*K129</f>
        <v>0</v>
      </c>
      <c r="X129" s="207" t="n">
        <v>0</v>
      </c>
      <c r="Y129" s="207" t="n">
        <f aca="false">X129*K129</f>
        <v>0</v>
      </c>
      <c r="Z129" s="207" t="n">
        <v>0</v>
      </c>
      <c r="AA129" s="208" t="n">
        <f aca="false">Z129*K129</f>
        <v>0</v>
      </c>
      <c r="AR129" s="10" t="s">
        <v>150</v>
      </c>
      <c r="AT129" s="10" t="s">
        <v>146</v>
      </c>
      <c r="AU129" s="10" t="s">
        <v>105</v>
      </c>
      <c r="AY129" s="10" t="s">
        <v>145</v>
      </c>
      <c r="BE129" s="123" t="n">
        <f aca="false">IF(U129="základní",N129,0)</f>
        <v>0</v>
      </c>
      <c r="BF129" s="123" t="n">
        <f aca="false">IF(U129="snížená",N129,0)</f>
        <v>0</v>
      </c>
      <c r="BG129" s="123" t="n">
        <f aca="false">IF(U129="zákl. přenesená",N129,0)</f>
        <v>0</v>
      </c>
      <c r="BH129" s="123" t="n">
        <f aca="false">IF(U129="sníž. přenesená",N129,0)</f>
        <v>0</v>
      </c>
      <c r="BI129" s="123" t="n">
        <f aca="false">IF(U129="nulová",N129,0)</f>
        <v>0</v>
      </c>
      <c r="BJ129" s="10" t="s">
        <v>25</v>
      </c>
      <c r="BK129" s="123" t="n">
        <f aca="false">ROUND(L129*K129,2)</f>
        <v>0</v>
      </c>
      <c r="BL129" s="10" t="s">
        <v>150</v>
      </c>
      <c r="BM129" s="10" t="s">
        <v>166</v>
      </c>
    </row>
    <row r="130" customFormat="false" ht="16.5" hidden="false" customHeight="true" outlineLevel="0" collapsed="false">
      <c r="A130" s="32"/>
      <c r="B130" s="33"/>
      <c r="C130" s="209" t="s">
        <v>167</v>
      </c>
      <c r="D130" s="209" t="s">
        <v>168</v>
      </c>
      <c r="E130" s="210" t="s">
        <v>169</v>
      </c>
      <c r="F130" s="211" t="s">
        <v>170</v>
      </c>
      <c r="G130" s="211"/>
      <c r="H130" s="211"/>
      <c r="I130" s="211"/>
      <c r="J130" s="212" t="s">
        <v>149</v>
      </c>
      <c r="K130" s="213" t="n">
        <v>46</v>
      </c>
      <c r="L130" s="214" t="n">
        <v>0</v>
      </c>
      <c r="M130" s="214"/>
      <c r="N130" s="215" t="n">
        <f aca="false">ROUND(L130*K130,2)</f>
        <v>0</v>
      </c>
      <c r="O130" s="215"/>
      <c r="P130" s="215"/>
      <c r="Q130" s="215"/>
      <c r="R130" s="35"/>
      <c r="T130" s="206"/>
      <c r="U130" s="44" t="s">
        <v>47</v>
      </c>
      <c r="V130" s="34"/>
      <c r="W130" s="207" t="n">
        <f aca="false">V130*K130</f>
        <v>0</v>
      </c>
      <c r="X130" s="207" t="n">
        <v>0.21</v>
      </c>
      <c r="Y130" s="207" t="n">
        <f aca="false">X130*K130</f>
        <v>9.66</v>
      </c>
      <c r="Z130" s="207" t="n">
        <v>0</v>
      </c>
      <c r="AA130" s="208" t="n">
        <f aca="false">Z130*K130</f>
        <v>0</v>
      </c>
      <c r="AR130" s="10" t="s">
        <v>171</v>
      </c>
      <c r="AT130" s="10" t="s">
        <v>168</v>
      </c>
      <c r="AU130" s="10" t="s">
        <v>105</v>
      </c>
      <c r="AY130" s="10" t="s">
        <v>145</v>
      </c>
      <c r="BE130" s="123" t="n">
        <f aca="false">IF(U130="základní",N130,0)</f>
        <v>0</v>
      </c>
      <c r="BF130" s="123" t="n">
        <f aca="false">IF(U130="snížená",N130,0)</f>
        <v>0</v>
      </c>
      <c r="BG130" s="123" t="n">
        <f aca="false">IF(U130="zákl. přenesená",N130,0)</f>
        <v>0</v>
      </c>
      <c r="BH130" s="123" t="n">
        <f aca="false">IF(U130="sníž. přenesená",N130,0)</f>
        <v>0</v>
      </c>
      <c r="BI130" s="123" t="n">
        <f aca="false">IF(U130="nulová",N130,0)</f>
        <v>0</v>
      </c>
      <c r="BJ130" s="10" t="s">
        <v>25</v>
      </c>
      <c r="BK130" s="123" t="n">
        <f aca="false">ROUND(L130*K130,2)</f>
        <v>0</v>
      </c>
      <c r="BL130" s="10" t="s">
        <v>150</v>
      </c>
      <c r="BM130" s="10" t="s">
        <v>172</v>
      </c>
    </row>
    <row r="131" customFormat="false" ht="38.25" hidden="false" customHeight="true" outlineLevel="0" collapsed="false">
      <c r="A131" s="32"/>
      <c r="B131" s="33"/>
      <c r="C131" s="199" t="s">
        <v>173</v>
      </c>
      <c r="D131" s="199" t="s">
        <v>146</v>
      </c>
      <c r="E131" s="200" t="s">
        <v>174</v>
      </c>
      <c r="F131" s="201" t="s">
        <v>175</v>
      </c>
      <c r="G131" s="201"/>
      <c r="H131" s="201"/>
      <c r="I131" s="201"/>
      <c r="J131" s="202" t="s">
        <v>165</v>
      </c>
      <c r="K131" s="203" t="n">
        <v>920</v>
      </c>
      <c r="L131" s="204" t="n">
        <v>0</v>
      </c>
      <c r="M131" s="204"/>
      <c r="N131" s="205" t="n">
        <f aca="false">ROUND(L131*K131,2)</f>
        <v>0</v>
      </c>
      <c r="O131" s="205"/>
      <c r="P131" s="205"/>
      <c r="Q131" s="205"/>
      <c r="R131" s="35"/>
      <c r="T131" s="206"/>
      <c r="U131" s="44" t="s">
        <v>47</v>
      </c>
      <c r="V131" s="34"/>
      <c r="W131" s="207" t="n">
        <f aca="false">V131*K131</f>
        <v>0</v>
      </c>
      <c r="X131" s="207" t="n">
        <v>0</v>
      </c>
      <c r="Y131" s="207" t="n">
        <f aca="false">X131*K131</f>
        <v>0</v>
      </c>
      <c r="Z131" s="207" t="n">
        <v>0</v>
      </c>
      <c r="AA131" s="208" t="n">
        <f aca="false">Z131*K131</f>
        <v>0</v>
      </c>
      <c r="AR131" s="10" t="s">
        <v>150</v>
      </c>
      <c r="AT131" s="10" t="s">
        <v>146</v>
      </c>
      <c r="AU131" s="10" t="s">
        <v>105</v>
      </c>
      <c r="AY131" s="10" t="s">
        <v>145</v>
      </c>
      <c r="BE131" s="123" t="n">
        <f aca="false">IF(U131="základní",N131,0)</f>
        <v>0</v>
      </c>
      <c r="BF131" s="123" t="n">
        <f aca="false">IF(U131="snížená",N131,0)</f>
        <v>0</v>
      </c>
      <c r="BG131" s="123" t="n">
        <f aca="false">IF(U131="zákl. přenesená",N131,0)</f>
        <v>0</v>
      </c>
      <c r="BH131" s="123" t="n">
        <f aca="false">IF(U131="sníž. přenesená",N131,0)</f>
        <v>0</v>
      </c>
      <c r="BI131" s="123" t="n">
        <f aca="false">IF(U131="nulová",N131,0)</f>
        <v>0</v>
      </c>
      <c r="BJ131" s="10" t="s">
        <v>25</v>
      </c>
      <c r="BK131" s="123" t="n">
        <f aca="false">ROUND(L131*K131,2)</f>
        <v>0</v>
      </c>
      <c r="BL131" s="10" t="s">
        <v>150</v>
      </c>
      <c r="BM131" s="10" t="s">
        <v>176</v>
      </c>
    </row>
    <row r="132" customFormat="false" ht="16.5" hidden="false" customHeight="true" outlineLevel="0" collapsed="false">
      <c r="A132" s="32"/>
      <c r="B132" s="33"/>
      <c r="C132" s="209" t="s">
        <v>171</v>
      </c>
      <c r="D132" s="209" t="s">
        <v>168</v>
      </c>
      <c r="E132" s="210" t="s">
        <v>177</v>
      </c>
      <c r="F132" s="211" t="s">
        <v>178</v>
      </c>
      <c r="G132" s="211"/>
      <c r="H132" s="211"/>
      <c r="I132" s="211"/>
      <c r="J132" s="212" t="s">
        <v>179</v>
      </c>
      <c r="K132" s="213" t="n">
        <v>18.4</v>
      </c>
      <c r="L132" s="214" t="n">
        <v>0</v>
      </c>
      <c r="M132" s="214"/>
      <c r="N132" s="215" t="n">
        <f aca="false">ROUND(L132*K132,2)</f>
        <v>0</v>
      </c>
      <c r="O132" s="215"/>
      <c r="P132" s="215"/>
      <c r="Q132" s="215"/>
      <c r="R132" s="35"/>
      <c r="T132" s="206"/>
      <c r="U132" s="44" t="s">
        <v>47</v>
      </c>
      <c r="V132" s="34"/>
      <c r="W132" s="207" t="n">
        <f aca="false">V132*K132</f>
        <v>0</v>
      </c>
      <c r="X132" s="207" t="n">
        <v>0.001</v>
      </c>
      <c r="Y132" s="207" t="n">
        <f aca="false">X132*K132</f>
        <v>0.0184</v>
      </c>
      <c r="Z132" s="207" t="n">
        <v>0</v>
      </c>
      <c r="AA132" s="208" t="n">
        <f aca="false">Z132*K132</f>
        <v>0</v>
      </c>
      <c r="AR132" s="10" t="s">
        <v>171</v>
      </c>
      <c r="AT132" s="10" t="s">
        <v>168</v>
      </c>
      <c r="AU132" s="10" t="s">
        <v>105</v>
      </c>
      <c r="AY132" s="10" t="s">
        <v>145</v>
      </c>
      <c r="BE132" s="123" t="n">
        <f aca="false">IF(U132="základní",N132,0)</f>
        <v>0</v>
      </c>
      <c r="BF132" s="123" t="n">
        <f aca="false">IF(U132="snížená",N132,0)</f>
        <v>0</v>
      </c>
      <c r="BG132" s="123" t="n">
        <f aca="false">IF(U132="zákl. přenesená",N132,0)</f>
        <v>0</v>
      </c>
      <c r="BH132" s="123" t="n">
        <f aca="false">IF(U132="sníž. přenesená",N132,0)</f>
        <v>0</v>
      </c>
      <c r="BI132" s="123" t="n">
        <f aca="false">IF(U132="nulová",N132,0)</f>
        <v>0</v>
      </c>
      <c r="BJ132" s="10" t="s">
        <v>25</v>
      </c>
      <c r="BK132" s="123" t="n">
        <f aca="false">ROUND(L132*K132,2)</f>
        <v>0</v>
      </c>
      <c r="BL132" s="10" t="s">
        <v>150</v>
      </c>
      <c r="BM132" s="10" t="s">
        <v>180</v>
      </c>
    </row>
    <row r="133" s="185" customFormat="true" ht="29.9" hidden="false" customHeight="true" outlineLevel="0" collapsed="false">
      <c r="B133" s="186"/>
      <c r="C133" s="187"/>
      <c r="D133" s="197" t="s">
        <v>117</v>
      </c>
      <c r="E133" s="197"/>
      <c r="F133" s="197"/>
      <c r="G133" s="197"/>
      <c r="H133" s="197"/>
      <c r="I133" s="197"/>
      <c r="J133" s="197"/>
      <c r="K133" s="197"/>
      <c r="L133" s="197"/>
      <c r="M133" s="197"/>
      <c r="N133" s="216" t="n">
        <f aca="false">BK133</f>
        <v>0</v>
      </c>
      <c r="O133" s="216"/>
      <c r="P133" s="216"/>
      <c r="Q133" s="216"/>
      <c r="R133" s="190"/>
      <c r="T133" s="191"/>
      <c r="U133" s="187"/>
      <c r="V133" s="187"/>
      <c r="W133" s="192" t="n">
        <f aca="false">SUM(W134:W136)</f>
        <v>0</v>
      </c>
      <c r="X133" s="187"/>
      <c r="Y133" s="192" t="n">
        <f aca="false">SUM(Y134:Y136)</f>
        <v>0</v>
      </c>
      <c r="Z133" s="187"/>
      <c r="AA133" s="193" t="n">
        <f aca="false">SUM(AA134:AA136)</f>
        <v>6081.6</v>
      </c>
      <c r="AR133" s="194" t="s">
        <v>25</v>
      </c>
      <c r="AT133" s="195" t="s">
        <v>81</v>
      </c>
      <c r="AU133" s="195" t="s">
        <v>25</v>
      </c>
      <c r="AY133" s="194" t="s">
        <v>145</v>
      </c>
      <c r="BK133" s="196" t="n">
        <f aca="false">SUM(BK134:BK136)</f>
        <v>0</v>
      </c>
    </row>
    <row r="134" s="32" customFormat="true" ht="38.25" hidden="false" customHeight="true" outlineLevel="0" collapsed="false">
      <c r="B134" s="33"/>
      <c r="C134" s="199" t="s">
        <v>181</v>
      </c>
      <c r="D134" s="199" t="s">
        <v>146</v>
      </c>
      <c r="E134" s="200" t="s">
        <v>182</v>
      </c>
      <c r="F134" s="201" t="s">
        <v>183</v>
      </c>
      <c r="G134" s="201"/>
      <c r="H134" s="201"/>
      <c r="I134" s="201"/>
      <c r="J134" s="202" t="s">
        <v>149</v>
      </c>
      <c r="K134" s="203" t="n">
        <v>64</v>
      </c>
      <c r="L134" s="204" t="n">
        <v>0</v>
      </c>
      <c r="M134" s="204"/>
      <c r="N134" s="205" t="n">
        <f aca="false">ROUND(L134*K134,2)</f>
        <v>0</v>
      </c>
      <c r="O134" s="205"/>
      <c r="P134" s="205"/>
      <c r="Q134" s="205"/>
      <c r="R134" s="35"/>
      <c r="T134" s="206"/>
      <c r="U134" s="44" t="s">
        <v>47</v>
      </c>
      <c r="V134" s="34"/>
      <c r="W134" s="207" t="n">
        <f aca="false">V134*K134</f>
        <v>0</v>
      </c>
      <c r="X134" s="207" t="n">
        <v>0</v>
      </c>
      <c r="Y134" s="207" t="n">
        <f aca="false">X134*K134</f>
        <v>0</v>
      </c>
      <c r="Z134" s="207" t="n">
        <v>2.25</v>
      </c>
      <c r="AA134" s="208" t="n">
        <f aca="false">Z134*K134</f>
        <v>144</v>
      </c>
      <c r="AR134" s="10" t="s">
        <v>150</v>
      </c>
      <c r="AT134" s="10" t="s">
        <v>146</v>
      </c>
      <c r="AU134" s="10" t="s">
        <v>105</v>
      </c>
      <c r="AY134" s="10" t="s">
        <v>145</v>
      </c>
      <c r="BE134" s="123" t="n">
        <f aca="false">IF(U134="základní",N134,0)</f>
        <v>0</v>
      </c>
      <c r="BF134" s="123" t="n">
        <f aca="false">IF(U134="snížená",N134,0)</f>
        <v>0</v>
      </c>
      <c r="BG134" s="123" t="n">
        <f aca="false">IF(U134="zákl. přenesená",N134,0)</f>
        <v>0</v>
      </c>
      <c r="BH134" s="123" t="n">
        <f aca="false">IF(U134="sníž. přenesená",N134,0)</f>
        <v>0</v>
      </c>
      <c r="BI134" s="123" t="n">
        <f aca="false">IF(U134="nulová",N134,0)</f>
        <v>0</v>
      </c>
      <c r="BJ134" s="10" t="s">
        <v>25</v>
      </c>
      <c r="BK134" s="123" t="n">
        <f aca="false">ROUND(L134*K134,2)</f>
        <v>0</v>
      </c>
      <c r="BL134" s="10" t="s">
        <v>150</v>
      </c>
      <c r="BM134" s="10" t="s">
        <v>184</v>
      </c>
    </row>
    <row r="135" s="32" customFormat="true" ht="25.5" hidden="false" customHeight="true" outlineLevel="0" collapsed="false">
      <c r="B135" s="33"/>
      <c r="C135" s="199" t="s">
        <v>185</v>
      </c>
      <c r="D135" s="199" t="s">
        <v>146</v>
      </c>
      <c r="E135" s="200" t="s">
        <v>186</v>
      </c>
      <c r="F135" s="201" t="s">
        <v>187</v>
      </c>
      <c r="G135" s="201"/>
      <c r="H135" s="201"/>
      <c r="I135" s="201"/>
      <c r="J135" s="202" t="s">
        <v>149</v>
      </c>
      <c r="K135" s="203" t="n">
        <v>1800</v>
      </c>
      <c r="L135" s="204" t="n">
        <v>0</v>
      </c>
      <c r="M135" s="204"/>
      <c r="N135" s="205" t="n">
        <f aca="false">ROUND(L135*K135,2)</f>
        <v>0</v>
      </c>
      <c r="O135" s="205"/>
      <c r="P135" s="205"/>
      <c r="Q135" s="205"/>
      <c r="R135" s="35"/>
      <c r="T135" s="206"/>
      <c r="U135" s="44" t="s">
        <v>47</v>
      </c>
      <c r="V135" s="34"/>
      <c r="W135" s="207" t="n">
        <f aca="false">V135*K135</f>
        <v>0</v>
      </c>
      <c r="X135" s="207" t="n">
        <v>0</v>
      </c>
      <c r="Y135" s="207" t="n">
        <f aca="false">X135*K135</f>
        <v>0</v>
      </c>
      <c r="Z135" s="207" t="n">
        <v>0.222</v>
      </c>
      <c r="AA135" s="208" t="n">
        <f aca="false">Z135*K135</f>
        <v>399.6</v>
      </c>
      <c r="AR135" s="10" t="s">
        <v>150</v>
      </c>
      <c r="AT135" s="10" t="s">
        <v>146</v>
      </c>
      <c r="AU135" s="10" t="s">
        <v>105</v>
      </c>
      <c r="AY135" s="10" t="s">
        <v>145</v>
      </c>
      <c r="BE135" s="123" t="n">
        <f aca="false">IF(U135="základní",N135,0)</f>
        <v>0</v>
      </c>
      <c r="BF135" s="123" t="n">
        <f aca="false">IF(U135="snížená",N135,0)</f>
        <v>0</v>
      </c>
      <c r="BG135" s="123" t="n">
        <f aca="false">IF(U135="zákl. přenesená",N135,0)</f>
        <v>0</v>
      </c>
      <c r="BH135" s="123" t="n">
        <f aca="false">IF(U135="sníž. přenesená",N135,0)</f>
        <v>0</v>
      </c>
      <c r="BI135" s="123" t="n">
        <f aca="false">IF(U135="nulová",N135,0)</f>
        <v>0</v>
      </c>
      <c r="BJ135" s="10" t="s">
        <v>25</v>
      </c>
      <c r="BK135" s="123" t="n">
        <f aca="false">ROUND(L135*K135,2)</f>
        <v>0</v>
      </c>
      <c r="BL135" s="10" t="s">
        <v>150</v>
      </c>
      <c r="BM135" s="10" t="s">
        <v>188</v>
      </c>
    </row>
    <row r="136" s="32" customFormat="true" ht="25.5" hidden="false" customHeight="true" outlineLevel="0" collapsed="false">
      <c r="B136" s="33"/>
      <c r="C136" s="199" t="s">
        <v>189</v>
      </c>
      <c r="D136" s="199" t="s">
        <v>146</v>
      </c>
      <c r="E136" s="200" t="s">
        <v>190</v>
      </c>
      <c r="F136" s="201" t="s">
        <v>191</v>
      </c>
      <c r="G136" s="201"/>
      <c r="H136" s="201"/>
      <c r="I136" s="201"/>
      <c r="J136" s="202" t="s">
        <v>149</v>
      </c>
      <c r="K136" s="203" t="n">
        <v>8520</v>
      </c>
      <c r="L136" s="204" t="n">
        <v>0</v>
      </c>
      <c r="M136" s="204"/>
      <c r="N136" s="205" t="n">
        <f aca="false">ROUND(L136*K136,2)</f>
        <v>0</v>
      </c>
      <c r="O136" s="205"/>
      <c r="P136" s="205"/>
      <c r="Q136" s="205"/>
      <c r="R136" s="35"/>
      <c r="T136" s="206"/>
      <c r="U136" s="44" t="s">
        <v>47</v>
      </c>
      <c r="V136" s="34"/>
      <c r="W136" s="207" t="n">
        <f aca="false">V136*K136</f>
        <v>0</v>
      </c>
      <c r="X136" s="207" t="n">
        <v>0</v>
      </c>
      <c r="Y136" s="207" t="n">
        <f aca="false">X136*K136</f>
        <v>0</v>
      </c>
      <c r="Z136" s="207" t="n">
        <v>0.65</v>
      </c>
      <c r="AA136" s="208" t="n">
        <f aca="false">Z136*K136</f>
        <v>5538</v>
      </c>
      <c r="AR136" s="10" t="s">
        <v>150</v>
      </c>
      <c r="AT136" s="10" t="s">
        <v>146</v>
      </c>
      <c r="AU136" s="10" t="s">
        <v>105</v>
      </c>
      <c r="AY136" s="10" t="s">
        <v>145</v>
      </c>
      <c r="BE136" s="123" t="n">
        <f aca="false">IF(U136="základní",N136,0)</f>
        <v>0</v>
      </c>
      <c r="BF136" s="123" t="n">
        <f aca="false">IF(U136="snížená",N136,0)</f>
        <v>0</v>
      </c>
      <c r="BG136" s="123" t="n">
        <f aca="false">IF(U136="zákl. přenesená",N136,0)</f>
        <v>0</v>
      </c>
      <c r="BH136" s="123" t="n">
        <f aca="false">IF(U136="sníž. přenesená",N136,0)</f>
        <v>0</v>
      </c>
      <c r="BI136" s="123" t="n">
        <f aca="false">IF(U136="nulová",N136,0)</f>
        <v>0</v>
      </c>
      <c r="BJ136" s="10" t="s">
        <v>25</v>
      </c>
      <c r="BK136" s="123" t="n">
        <f aca="false">ROUND(L136*K136,2)</f>
        <v>0</v>
      </c>
      <c r="BL136" s="10" t="s">
        <v>150</v>
      </c>
      <c r="BM136" s="10" t="s">
        <v>192</v>
      </c>
    </row>
    <row r="137" s="185" customFormat="true" ht="29.9" hidden="false" customHeight="true" outlineLevel="0" collapsed="false">
      <c r="B137" s="186"/>
      <c r="C137" s="187"/>
      <c r="D137" s="197" t="s">
        <v>118</v>
      </c>
      <c r="E137" s="197"/>
      <c r="F137" s="197"/>
      <c r="G137" s="197"/>
      <c r="H137" s="197"/>
      <c r="I137" s="197"/>
      <c r="J137" s="197"/>
      <c r="K137" s="197"/>
      <c r="L137" s="197"/>
      <c r="M137" s="197"/>
      <c r="N137" s="216" t="n">
        <f aca="false">BK137</f>
        <v>0</v>
      </c>
      <c r="O137" s="216"/>
      <c r="P137" s="216"/>
      <c r="Q137" s="216"/>
      <c r="R137" s="190"/>
      <c r="T137" s="191"/>
      <c r="U137" s="187"/>
      <c r="V137" s="187"/>
      <c r="W137" s="192" t="n">
        <f aca="false">SUM(W138:W145)</f>
        <v>0</v>
      </c>
      <c r="X137" s="187"/>
      <c r="Y137" s="192" t="n">
        <f aca="false">SUM(Y138:Y145)</f>
        <v>0</v>
      </c>
      <c r="Z137" s="187"/>
      <c r="AA137" s="193" t="n">
        <f aca="false">SUM(AA138:AA145)</f>
        <v>0</v>
      </c>
      <c r="AR137" s="194" t="s">
        <v>25</v>
      </c>
      <c r="AT137" s="195" t="s">
        <v>81</v>
      </c>
      <c r="AU137" s="195" t="s">
        <v>25</v>
      </c>
      <c r="AY137" s="194" t="s">
        <v>145</v>
      </c>
      <c r="BK137" s="196" t="n">
        <f aca="false">SUM(BK138:BK145)</f>
        <v>0</v>
      </c>
    </row>
    <row r="138" s="32" customFormat="true" ht="51" hidden="false" customHeight="true" outlineLevel="0" collapsed="false">
      <c r="B138" s="33"/>
      <c r="C138" s="199" t="s">
        <v>193</v>
      </c>
      <c r="D138" s="199" t="s">
        <v>146</v>
      </c>
      <c r="E138" s="200" t="s">
        <v>194</v>
      </c>
      <c r="F138" s="201" t="s">
        <v>195</v>
      </c>
      <c r="G138" s="201"/>
      <c r="H138" s="201"/>
      <c r="I138" s="201"/>
      <c r="J138" s="202" t="s">
        <v>196</v>
      </c>
      <c r="K138" s="203" t="n">
        <v>1541</v>
      </c>
      <c r="L138" s="204" t="n">
        <v>0</v>
      </c>
      <c r="M138" s="204"/>
      <c r="N138" s="205" t="n">
        <f aca="false">ROUND(L138*K138,2)</f>
        <v>0</v>
      </c>
      <c r="O138" s="205"/>
      <c r="P138" s="205"/>
      <c r="Q138" s="205"/>
      <c r="R138" s="35"/>
      <c r="T138" s="206"/>
      <c r="U138" s="44" t="s">
        <v>47</v>
      </c>
      <c r="V138" s="34"/>
      <c r="W138" s="207" t="n">
        <f aca="false">V138*K138</f>
        <v>0</v>
      </c>
      <c r="X138" s="207" t="n">
        <v>0</v>
      </c>
      <c r="Y138" s="207" t="n">
        <f aca="false">X138*K138</f>
        <v>0</v>
      </c>
      <c r="Z138" s="207" t="n">
        <v>0</v>
      </c>
      <c r="AA138" s="208" t="n">
        <f aca="false">Z138*K138</f>
        <v>0</v>
      </c>
      <c r="AR138" s="10" t="s">
        <v>150</v>
      </c>
      <c r="AT138" s="10" t="s">
        <v>146</v>
      </c>
      <c r="AU138" s="10" t="s">
        <v>105</v>
      </c>
      <c r="AY138" s="10" t="s">
        <v>145</v>
      </c>
      <c r="BE138" s="123" t="n">
        <f aca="false">IF(U138="základní",N138,0)</f>
        <v>0</v>
      </c>
      <c r="BF138" s="123" t="n">
        <f aca="false">IF(U138="snížená",N138,0)</f>
        <v>0</v>
      </c>
      <c r="BG138" s="123" t="n">
        <f aca="false">IF(U138="zákl. přenesená",N138,0)</f>
        <v>0</v>
      </c>
      <c r="BH138" s="123" t="n">
        <f aca="false">IF(U138="sníž. přenesená",N138,0)</f>
        <v>0</v>
      </c>
      <c r="BI138" s="123" t="n">
        <f aca="false">IF(U138="nulová",N138,0)</f>
        <v>0</v>
      </c>
      <c r="BJ138" s="10" t="s">
        <v>25</v>
      </c>
      <c r="BK138" s="123" t="n">
        <f aca="false">ROUND(L138*K138,2)</f>
        <v>0</v>
      </c>
      <c r="BL138" s="10" t="s">
        <v>150</v>
      </c>
      <c r="BM138" s="10" t="s">
        <v>197</v>
      </c>
    </row>
    <row r="139" s="32" customFormat="true" ht="25.5" hidden="false" customHeight="true" outlineLevel="0" collapsed="false">
      <c r="B139" s="33"/>
      <c r="C139" s="199" t="s">
        <v>198</v>
      </c>
      <c r="D139" s="199" t="s">
        <v>146</v>
      </c>
      <c r="E139" s="200" t="s">
        <v>199</v>
      </c>
      <c r="F139" s="201" t="s">
        <v>200</v>
      </c>
      <c r="G139" s="201"/>
      <c r="H139" s="201"/>
      <c r="I139" s="201"/>
      <c r="J139" s="202" t="s">
        <v>196</v>
      </c>
      <c r="K139" s="203" t="n">
        <v>1100</v>
      </c>
      <c r="L139" s="204" t="n">
        <v>0</v>
      </c>
      <c r="M139" s="204"/>
      <c r="N139" s="205" t="n">
        <f aca="false">ROUND(L139*K139,2)</f>
        <v>0</v>
      </c>
      <c r="O139" s="205"/>
      <c r="P139" s="205"/>
      <c r="Q139" s="205"/>
      <c r="R139" s="35"/>
      <c r="T139" s="206"/>
      <c r="U139" s="44" t="s">
        <v>47</v>
      </c>
      <c r="V139" s="34"/>
      <c r="W139" s="207" t="n">
        <f aca="false">V139*K139</f>
        <v>0</v>
      </c>
      <c r="X139" s="207" t="n">
        <v>0</v>
      </c>
      <c r="Y139" s="207" t="n">
        <f aca="false">X139*K139</f>
        <v>0</v>
      </c>
      <c r="Z139" s="207" t="n">
        <v>0</v>
      </c>
      <c r="AA139" s="208" t="n">
        <f aca="false">Z139*K139</f>
        <v>0</v>
      </c>
      <c r="AR139" s="10" t="s">
        <v>150</v>
      </c>
      <c r="AT139" s="10" t="s">
        <v>146</v>
      </c>
      <c r="AU139" s="10" t="s">
        <v>105</v>
      </c>
      <c r="AY139" s="10" t="s">
        <v>145</v>
      </c>
      <c r="BE139" s="123" t="n">
        <f aca="false">IF(U139="základní",N139,0)</f>
        <v>0</v>
      </c>
      <c r="BF139" s="123" t="n">
        <f aca="false">IF(U139="snížená",N139,0)</f>
        <v>0</v>
      </c>
      <c r="BG139" s="123" t="n">
        <f aca="false">IF(U139="zákl. přenesená",N139,0)</f>
        <v>0</v>
      </c>
      <c r="BH139" s="123" t="n">
        <f aca="false">IF(U139="sníž. přenesená",N139,0)</f>
        <v>0</v>
      </c>
      <c r="BI139" s="123" t="n">
        <f aca="false">IF(U139="nulová",N139,0)</f>
        <v>0</v>
      </c>
      <c r="BJ139" s="10" t="s">
        <v>25</v>
      </c>
      <c r="BK139" s="123" t="n">
        <f aca="false">ROUND(L139*K139,2)</f>
        <v>0</v>
      </c>
      <c r="BL139" s="10" t="s">
        <v>150</v>
      </c>
      <c r="BM139" s="10" t="s">
        <v>201</v>
      </c>
    </row>
    <row r="140" s="32" customFormat="true" ht="38.25" hidden="false" customHeight="true" outlineLevel="0" collapsed="false">
      <c r="B140" s="33"/>
      <c r="C140" s="199" t="s">
        <v>202</v>
      </c>
      <c r="D140" s="199" t="s">
        <v>146</v>
      </c>
      <c r="E140" s="200" t="s">
        <v>203</v>
      </c>
      <c r="F140" s="201" t="s">
        <v>204</v>
      </c>
      <c r="G140" s="201"/>
      <c r="H140" s="201"/>
      <c r="I140" s="201"/>
      <c r="J140" s="202" t="s">
        <v>196</v>
      </c>
      <c r="K140" s="203" t="n">
        <v>6164</v>
      </c>
      <c r="L140" s="204" t="n">
        <v>0</v>
      </c>
      <c r="M140" s="204"/>
      <c r="N140" s="205" t="n">
        <f aca="false">ROUND(L140*K140,2)</f>
        <v>0</v>
      </c>
      <c r="O140" s="205"/>
      <c r="P140" s="205"/>
      <c r="Q140" s="205"/>
      <c r="R140" s="35"/>
      <c r="T140" s="206"/>
      <c r="U140" s="44" t="s">
        <v>47</v>
      </c>
      <c r="V140" s="34"/>
      <c r="W140" s="207" t="n">
        <f aca="false">V140*K140</f>
        <v>0</v>
      </c>
      <c r="X140" s="207" t="n">
        <v>0</v>
      </c>
      <c r="Y140" s="207" t="n">
        <f aca="false">X140*K140</f>
        <v>0</v>
      </c>
      <c r="Z140" s="207" t="n">
        <v>0</v>
      </c>
      <c r="AA140" s="208" t="n">
        <f aca="false">Z140*K140</f>
        <v>0</v>
      </c>
      <c r="AR140" s="10" t="s">
        <v>150</v>
      </c>
      <c r="AT140" s="10" t="s">
        <v>146</v>
      </c>
      <c r="AU140" s="10" t="s">
        <v>105</v>
      </c>
      <c r="AY140" s="10" t="s">
        <v>145</v>
      </c>
      <c r="BE140" s="123" t="n">
        <f aca="false">IF(U140="základní",N140,0)</f>
        <v>0</v>
      </c>
      <c r="BF140" s="123" t="n">
        <f aca="false">IF(U140="snížená",N140,0)</f>
        <v>0</v>
      </c>
      <c r="BG140" s="123" t="n">
        <f aca="false">IF(U140="zákl. přenesená",N140,0)</f>
        <v>0</v>
      </c>
      <c r="BH140" s="123" t="n">
        <f aca="false">IF(U140="sníž. přenesená",N140,0)</f>
        <v>0</v>
      </c>
      <c r="BI140" s="123" t="n">
        <f aca="false">IF(U140="nulová",N140,0)</f>
        <v>0</v>
      </c>
      <c r="BJ140" s="10" t="s">
        <v>25</v>
      </c>
      <c r="BK140" s="123" t="n">
        <f aca="false">ROUND(L140*K140,2)</f>
        <v>0</v>
      </c>
      <c r="BL140" s="10" t="s">
        <v>150</v>
      </c>
      <c r="BM140" s="10" t="s">
        <v>205</v>
      </c>
    </row>
    <row r="141" s="32" customFormat="true" ht="38.25" hidden="false" customHeight="true" outlineLevel="0" collapsed="false">
      <c r="B141" s="33"/>
      <c r="C141" s="199" t="s">
        <v>206</v>
      </c>
      <c r="D141" s="199" t="s">
        <v>146</v>
      </c>
      <c r="E141" s="200" t="s">
        <v>207</v>
      </c>
      <c r="F141" s="201" t="s">
        <v>208</v>
      </c>
      <c r="G141" s="201"/>
      <c r="H141" s="201"/>
      <c r="I141" s="201"/>
      <c r="J141" s="202" t="s">
        <v>196</v>
      </c>
      <c r="K141" s="203" t="n">
        <v>2200</v>
      </c>
      <c r="L141" s="204" t="n">
        <v>0</v>
      </c>
      <c r="M141" s="204"/>
      <c r="N141" s="205" t="n">
        <f aca="false">ROUND(L141*K141,2)</f>
        <v>0</v>
      </c>
      <c r="O141" s="205"/>
      <c r="P141" s="205"/>
      <c r="Q141" s="205"/>
      <c r="R141" s="35"/>
      <c r="T141" s="206"/>
      <c r="U141" s="44" t="s">
        <v>47</v>
      </c>
      <c r="V141" s="34"/>
      <c r="W141" s="207" t="n">
        <f aca="false">V141*K141</f>
        <v>0</v>
      </c>
      <c r="X141" s="207" t="n">
        <v>0</v>
      </c>
      <c r="Y141" s="207" t="n">
        <f aca="false">X141*K141</f>
        <v>0</v>
      </c>
      <c r="Z141" s="207" t="n">
        <v>0</v>
      </c>
      <c r="AA141" s="208" t="n">
        <f aca="false">Z141*K141</f>
        <v>0</v>
      </c>
      <c r="AR141" s="10" t="s">
        <v>150</v>
      </c>
      <c r="AT141" s="10" t="s">
        <v>146</v>
      </c>
      <c r="AU141" s="10" t="s">
        <v>105</v>
      </c>
      <c r="AY141" s="10" t="s">
        <v>145</v>
      </c>
      <c r="BE141" s="123" t="n">
        <f aca="false">IF(U141="základní",N141,0)</f>
        <v>0</v>
      </c>
      <c r="BF141" s="123" t="n">
        <f aca="false">IF(U141="snížená",N141,0)</f>
        <v>0</v>
      </c>
      <c r="BG141" s="123" t="n">
        <f aca="false">IF(U141="zákl. přenesená",N141,0)</f>
        <v>0</v>
      </c>
      <c r="BH141" s="123" t="n">
        <f aca="false">IF(U141="sníž. přenesená",N141,0)</f>
        <v>0</v>
      </c>
      <c r="BI141" s="123" t="n">
        <f aca="false">IF(U141="nulová",N141,0)</f>
        <v>0</v>
      </c>
      <c r="BJ141" s="10" t="s">
        <v>25</v>
      </c>
      <c r="BK141" s="123" t="n">
        <f aca="false">ROUND(L141*K141,2)</f>
        <v>0</v>
      </c>
      <c r="BL141" s="10" t="s">
        <v>150</v>
      </c>
      <c r="BM141" s="10" t="s">
        <v>209</v>
      </c>
    </row>
    <row r="142" s="32" customFormat="true" ht="25.5" hidden="false" customHeight="true" outlineLevel="0" collapsed="false">
      <c r="B142" s="33"/>
      <c r="C142" s="199" t="s">
        <v>210</v>
      </c>
      <c r="D142" s="199" t="s">
        <v>146</v>
      </c>
      <c r="E142" s="200" t="s">
        <v>211</v>
      </c>
      <c r="F142" s="201" t="s">
        <v>212</v>
      </c>
      <c r="G142" s="201"/>
      <c r="H142" s="201"/>
      <c r="I142" s="201"/>
      <c r="J142" s="202" t="s">
        <v>196</v>
      </c>
      <c r="K142" s="203" t="n">
        <v>30800</v>
      </c>
      <c r="L142" s="204" t="n">
        <v>0</v>
      </c>
      <c r="M142" s="204"/>
      <c r="N142" s="205" t="n">
        <f aca="false">ROUND(L142*K142,2)</f>
        <v>0</v>
      </c>
      <c r="O142" s="205"/>
      <c r="P142" s="205"/>
      <c r="Q142" s="205"/>
      <c r="R142" s="35"/>
      <c r="T142" s="206"/>
      <c r="U142" s="44" t="s">
        <v>47</v>
      </c>
      <c r="V142" s="34"/>
      <c r="W142" s="207" t="n">
        <f aca="false">V142*K142</f>
        <v>0</v>
      </c>
      <c r="X142" s="207" t="n">
        <v>0</v>
      </c>
      <c r="Y142" s="207" t="n">
        <f aca="false">X142*K142</f>
        <v>0</v>
      </c>
      <c r="Z142" s="207" t="n">
        <v>0</v>
      </c>
      <c r="AA142" s="208" t="n">
        <f aca="false">Z142*K142</f>
        <v>0</v>
      </c>
      <c r="AR142" s="10" t="s">
        <v>150</v>
      </c>
      <c r="AT142" s="10" t="s">
        <v>146</v>
      </c>
      <c r="AU142" s="10" t="s">
        <v>105</v>
      </c>
      <c r="AY142" s="10" t="s">
        <v>145</v>
      </c>
      <c r="BE142" s="123" t="n">
        <f aca="false">IF(U142="základní",N142,0)</f>
        <v>0</v>
      </c>
      <c r="BF142" s="123" t="n">
        <f aca="false">IF(U142="snížená",N142,0)</f>
        <v>0</v>
      </c>
      <c r="BG142" s="123" t="n">
        <f aca="false">IF(U142="zákl. přenesená",N142,0)</f>
        <v>0</v>
      </c>
      <c r="BH142" s="123" t="n">
        <f aca="false">IF(U142="sníž. přenesená",N142,0)</f>
        <v>0</v>
      </c>
      <c r="BI142" s="123" t="n">
        <f aca="false">IF(U142="nulová",N142,0)</f>
        <v>0</v>
      </c>
      <c r="BJ142" s="10" t="s">
        <v>25</v>
      </c>
      <c r="BK142" s="123" t="n">
        <f aca="false">ROUND(L142*K142,2)</f>
        <v>0</v>
      </c>
      <c r="BL142" s="10" t="s">
        <v>150</v>
      </c>
      <c r="BM142" s="10" t="s">
        <v>213</v>
      </c>
    </row>
    <row r="143" s="32" customFormat="true" ht="25.5" hidden="false" customHeight="true" outlineLevel="0" collapsed="false">
      <c r="B143" s="33"/>
      <c r="C143" s="199" t="s">
        <v>11</v>
      </c>
      <c r="D143" s="199" t="s">
        <v>146</v>
      </c>
      <c r="E143" s="200" t="s">
        <v>214</v>
      </c>
      <c r="F143" s="201" t="s">
        <v>215</v>
      </c>
      <c r="G143" s="201"/>
      <c r="H143" s="201"/>
      <c r="I143" s="201"/>
      <c r="J143" s="202" t="s">
        <v>196</v>
      </c>
      <c r="K143" s="203" t="n">
        <v>80</v>
      </c>
      <c r="L143" s="204" t="n">
        <v>0</v>
      </c>
      <c r="M143" s="204"/>
      <c r="N143" s="205" t="n">
        <f aca="false">ROUND(L143*K143,2)</f>
        <v>0</v>
      </c>
      <c r="O143" s="205"/>
      <c r="P143" s="205"/>
      <c r="Q143" s="205"/>
      <c r="R143" s="35"/>
      <c r="T143" s="206"/>
      <c r="U143" s="44" t="s">
        <v>47</v>
      </c>
      <c r="V143" s="34"/>
      <c r="W143" s="207" t="n">
        <f aca="false">V143*K143</f>
        <v>0</v>
      </c>
      <c r="X143" s="207" t="n">
        <v>0</v>
      </c>
      <c r="Y143" s="207" t="n">
        <f aca="false">X143*K143</f>
        <v>0</v>
      </c>
      <c r="Z143" s="207" t="n">
        <v>0</v>
      </c>
      <c r="AA143" s="208" t="n">
        <f aca="false">Z143*K143</f>
        <v>0</v>
      </c>
      <c r="AR143" s="10" t="s">
        <v>150</v>
      </c>
      <c r="AT143" s="10" t="s">
        <v>146</v>
      </c>
      <c r="AU143" s="10" t="s">
        <v>105</v>
      </c>
      <c r="AY143" s="10" t="s">
        <v>145</v>
      </c>
      <c r="BE143" s="123" t="n">
        <f aca="false">IF(U143="základní",N143,0)</f>
        <v>0</v>
      </c>
      <c r="BF143" s="123" t="n">
        <f aca="false">IF(U143="snížená",N143,0)</f>
        <v>0</v>
      </c>
      <c r="BG143" s="123" t="n">
        <f aca="false">IF(U143="zákl. přenesená",N143,0)</f>
        <v>0</v>
      </c>
      <c r="BH143" s="123" t="n">
        <f aca="false">IF(U143="sníž. přenesená",N143,0)</f>
        <v>0</v>
      </c>
      <c r="BI143" s="123" t="n">
        <f aca="false">IF(U143="nulová",N143,0)</f>
        <v>0</v>
      </c>
      <c r="BJ143" s="10" t="s">
        <v>25</v>
      </c>
      <c r="BK143" s="123" t="n">
        <f aca="false">ROUND(L143*K143,2)</f>
        <v>0</v>
      </c>
      <c r="BL143" s="10" t="s">
        <v>150</v>
      </c>
      <c r="BM143" s="10" t="s">
        <v>216</v>
      </c>
    </row>
    <row r="144" s="32" customFormat="true" ht="38.25" hidden="false" customHeight="true" outlineLevel="0" collapsed="false">
      <c r="B144" s="33"/>
      <c r="C144" s="199" t="s">
        <v>217</v>
      </c>
      <c r="D144" s="199" t="s">
        <v>146</v>
      </c>
      <c r="E144" s="200" t="s">
        <v>218</v>
      </c>
      <c r="F144" s="201" t="s">
        <v>219</v>
      </c>
      <c r="G144" s="201"/>
      <c r="H144" s="201"/>
      <c r="I144" s="201"/>
      <c r="J144" s="202" t="s">
        <v>196</v>
      </c>
      <c r="K144" s="203" t="n">
        <v>2093</v>
      </c>
      <c r="L144" s="204" t="n">
        <v>0</v>
      </c>
      <c r="M144" s="204"/>
      <c r="N144" s="205" t="n">
        <f aca="false">ROUND(L144*K144,2)</f>
        <v>0</v>
      </c>
      <c r="O144" s="205"/>
      <c r="P144" s="205"/>
      <c r="Q144" s="205"/>
      <c r="R144" s="35"/>
      <c r="T144" s="206"/>
      <c r="U144" s="44" t="s">
        <v>47</v>
      </c>
      <c r="V144" s="34"/>
      <c r="W144" s="207" t="n">
        <f aca="false">V144*K144</f>
        <v>0</v>
      </c>
      <c r="X144" s="207" t="n">
        <v>0</v>
      </c>
      <c r="Y144" s="207" t="n">
        <f aca="false">X144*K144</f>
        <v>0</v>
      </c>
      <c r="Z144" s="207" t="n">
        <v>0</v>
      </c>
      <c r="AA144" s="208" t="n">
        <f aca="false">Z144*K144</f>
        <v>0</v>
      </c>
      <c r="AR144" s="10" t="s">
        <v>150</v>
      </c>
      <c r="AT144" s="10" t="s">
        <v>146</v>
      </c>
      <c r="AU144" s="10" t="s">
        <v>105</v>
      </c>
      <c r="AY144" s="10" t="s">
        <v>145</v>
      </c>
      <c r="BE144" s="123" t="n">
        <f aca="false">IF(U144="základní",N144,0)</f>
        <v>0</v>
      </c>
      <c r="BF144" s="123" t="n">
        <f aca="false">IF(U144="snížená",N144,0)</f>
        <v>0</v>
      </c>
      <c r="BG144" s="123" t="n">
        <f aca="false">IF(U144="zákl. přenesená",N144,0)</f>
        <v>0</v>
      </c>
      <c r="BH144" s="123" t="n">
        <f aca="false">IF(U144="sníž. přenesená",N144,0)</f>
        <v>0</v>
      </c>
      <c r="BI144" s="123" t="n">
        <f aca="false">IF(U144="nulová",N144,0)</f>
        <v>0</v>
      </c>
      <c r="BJ144" s="10" t="s">
        <v>25</v>
      </c>
      <c r="BK144" s="123" t="n">
        <f aca="false">ROUND(L144*K144,2)</f>
        <v>0</v>
      </c>
      <c r="BL144" s="10" t="s">
        <v>150</v>
      </c>
      <c r="BM144" s="10" t="s">
        <v>220</v>
      </c>
    </row>
    <row r="145" s="32" customFormat="true" ht="25.5" hidden="false" customHeight="true" outlineLevel="0" collapsed="false">
      <c r="B145" s="33"/>
      <c r="C145" s="199" t="s">
        <v>221</v>
      </c>
      <c r="D145" s="199" t="s">
        <v>146</v>
      </c>
      <c r="E145" s="200" t="s">
        <v>222</v>
      </c>
      <c r="F145" s="201" t="s">
        <v>223</v>
      </c>
      <c r="G145" s="201"/>
      <c r="H145" s="201"/>
      <c r="I145" s="201"/>
      <c r="J145" s="202" t="s">
        <v>196</v>
      </c>
      <c r="K145" s="203" t="n">
        <v>27</v>
      </c>
      <c r="L145" s="204" t="n">
        <v>0</v>
      </c>
      <c r="M145" s="204"/>
      <c r="N145" s="205" t="n">
        <f aca="false">ROUND(L145*K145,2)</f>
        <v>0</v>
      </c>
      <c r="O145" s="205"/>
      <c r="P145" s="205"/>
      <c r="Q145" s="205"/>
      <c r="R145" s="35"/>
      <c r="T145" s="206"/>
      <c r="U145" s="44" t="s">
        <v>47</v>
      </c>
      <c r="V145" s="34"/>
      <c r="W145" s="207" t="n">
        <f aca="false">V145*K145</f>
        <v>0</v>
      </c>
      <c r="X145" s="207" t="n">
        <v>0</v>
      </c>
      <c r="Y145" s="207" t="n">
        <f aca="false">X145*K145</f>
        <v>0</v>
      </c>
      <c r="Z145" s="207" t="n">
        <v>0</v>
      </c>
      <c r="AA145" s="208" t="n">
        <f aca="false">Z145*K145</f>
        <v>0</v>
      </c>
      <c r="AR145" s="10" t="s">
        <v>150</v>
      </c>
      <c r="AT145" s="10" t="s">
        <v>146</v>
      </c>
      <c r="AU145" s="10" t="s">
        <v>105</v>
      </c>
      <c r="AY145" s="10" t="s">
        <v>145</v>
      </c>
      <c r="BE145" s="123" t="n">
        <f aca="false">IF(U145="základní",N145,0)</f>
        <v>0</v>
      </c>
      <c r="BF145" s="123" t="n">
        <f aca="false">IF(U145="snížená",N145,0)</f>
        <v>0</v>
      </c>
      <c r="BG145" s="123" t="n">
        <f aca="false">IF(U145="zákl. přenesená",N145,0)</f>
        <v>0</v>
      </c>
      <c r="BH145" s="123" t="n">
        <f aca="false">IF(U145="sníž. přenesená",N145,0)</f>
        <v>0</v>
      </c>
      <c r="BI145" s="123" t="n">
        <f aca="false">IF(U145="nulová",N145,0)</f>
        <v>0</v>
      </c>
      <c r="BJ145" s="10" t="s">
        <v>25</v>
      </c>
      <c r="BK145" s="123" t="n">
        <f aca="false">ROUND(L145*K145,2)</f>
        <v>0</v>
      </c>
      <c r="BL145" s="10" t="s">
        <v>150</v>
      </c>
      <c r="BM145" s="10" t="s">
        <v>224</v>
      </c>
    </row>
    <row r="146" s="185" customFormat="true" ht="29.9" hidden="false" customHeight="true" outlineLevel="0" collapsed="false">
      <c r="B146" s="186"/>
      <c r="C146" s="187"/>
      <c r="D146" s="197" t="s">
        <v>119</v>
      </c>
      <c r="E146" s="197"/>
      <c r="F146" s="197"/>
      <c r="G146" s="197"/>
      <c r="H146" s="197"/>
      <c r="I146" s="197"/>
      <c r="J146" s="197"/>
      <c r="K146" s="197"/>
      <c r="L146" s="197"/>
      <c r="M146" s="197"/>
      <c r="N146" s="216" t="n">
        <f aca="false">BK146</f>
        <v>0</v>
      </c>
      <c r="O146" s="216"/>
      <c r="P146" s="216"/>
      <c r="Q146" s="216"/>
      <c r="R146" s="190"/>
      <c r="T146" s="191"/>
      <c r="U146" s="187"/>
      <c r="V146" s="187"/>
      <c r="W146" s="192" t="n">
        <f aca="false">W147</f>
        <v>0</v>
      </c>
      <c r="X146" s="187"/>
      <c r="Y146" s="192" t="n">
        <f aca="false">Y147</f>
        <v>0</v>
      </c>
      <c r="Z146" s="187"/>
      <c r="AA146" s="193" t="n">
        <f aca="false">AA147</f>
        <v>0</v>
      </c>
      <c r="AR146" s="194" t="s">
        <v>25</v>
      </c>
      <c r="AT146" s="195" t="s">
        <v>81</v>
      </c>
      <c r="AU146" s="195" t="s">
        <v>25</v>
      </c>
      <c r="AY146" s="194" t="s">
        <v>145</v>
      </c>
      <c r="BK146" s="196" t="n">
        <f aca="false">BK147</f>
        <v>0</v>
      </c>
    </row>
    <row r="147" s="32" customFormat="true" ht="25.5" hidden="false" customHeight="true" outlineLevel="0" collapsed="false">
      <c r="B147" s="33"/>
      <c r="C147" s="199" t="s">
        <v>225</v>
      </c>
      <c r="D147" s="199" t="s">
        <v>146</v>
      </c>
      <c r="E147" s="200" t="s">
        <v>226</v>
      </c>
      <c r="F147" s="201" t="s">
        <v>227</v>
      </c>
      <c r="G147" s="201"/>
      <c r="H147" s="201"/>
      <c r="I147" s="201"/>
      <c r="J147" s="202" t="s">
        <v>196</v>
      </c>
      <c r="K147" s="203" t="n">
        <v>9.678</v>
      </c>
      <c r="L147" s="204" t="n">
        <v>0</v>
      </c>
      <c r="M147" s="204"/>
      <c r="N147" s="205" t="n">
        <f aca="false">ROUND(L147*K147,2)</f>
        <v>0</v>
      </c>
      <c r="O147" s="205"/>
      <c r="P147" s="205"/>
      <c r="Q147" s="205"/>
      <c r="R147" s="35"/>
      <c r="T147" s="206"/>
      <c r="U147" s="44" t="s">
        <v>47</v>
      </c>
      <c r="V147" s="34"/>
      <c r="W147" s="207" t="n">
        <f aca="false">V147*K147</f>
        <v>0</v>
      </c>
      <c r="X147" s="207" t="n">
        <v>0</v>
      </c>
      <c r="Y147" s="207" t="n">
        <f aca="false">X147*K147</f>
        <v>0</v>
      </c>
      <c r="Z147" s="207" t="n">
        <v>0</v>
      </c>
      <c r="AA147" s="208" t="n">
        <f aca="false">Z147*K147</f>
        <v>0</v>
      </c>
      <c r="AR147" s="10" t="s">
        <v>150</v>
      </c>
      <c r="AT147" s="10" t="s">
        <v>146</v>
      </c>
      <c r="AU147" s="10" t="s">
        <v>105</v>
      </c>
      <c r="AY147" s="10" t="s">
        <v>145</v>
      </c>
      <c r="BE147" s="123" t="n">
        <f aca="false">IF(U147="základní",N147,0)</f>
        <v>0</v>
      </c>
      <c r="BF147" s="123" t="n">
        <f aca="false">IF(U147="snížená",N147,0)</f>
        <v>0</v>
      </c>
      <c r="BG147" s="123" t="n">
        <f aca="false">IF(U147="zákl. přenesená",N147,0)</f>
        <v>0</v>
      </c>
      <c r="BH147" s="123" t="n">
        <f aca="false">IF(U147="sníž. přenesená",N147,0)</f>
        <v>0</v>
      </c>
      <c r="BI147" s="123" t="n">
        <f aca="false">IF(U147="nulová",N147,0)</f>
        <v>0</v>
      </c>
      <c r="BJ147" s="10" t="s">
        <v>25</v>
      </c>
      <c r="BK147" s="123" t="n">
        <f aca="false">ROUND(L147*K147,2)</f>
        <v>0</v>
      </c>
      <c r="BL147" s="10" t="s">
        <v>150</v>
      </c>
      <c r="BM147" s="10" t="s">
        <v>228</v>
      </c>
    </row>
    <row r="148" s="185" customFormat="true" ht="37.45" hidden="false" customHeight="true" outlineLevel="0" collapsed="false">
      <c r="B148" s="186"/>
      <c r="C148" s="187"/>
      <c r="D148" s="188" t="s">
        <v>120</v>
      </c>
      <c r="E148" s="188"/>
      <c r="F148" s="188"/>
      <c r="G148" s="188"/>
      <c r="H148" s="188"/>
      <c r="I148" s="188"/>
      <c r="J148" s="188"/>
      <c r="K148" s="188"/>
      <c r="L148" s="188"/>
      <c r="M148" s="188"/>
      <c r="N148" s="217" t="n">
        <f aca="false">BK148</f>
        <v>0</v>
      </c>
      <c r="O148" s="217"/>
      <c r="P148" s="217"/>
      <c r="Q148" s="217"/>
      <c r="R148" s="190"/>
      <c r="T148" s="191"/>
      <c r="U148" s="187"/>
      <c r="V148" s="187"/>
      <c r="W148" s="192" t="n">
        <v>0</v>
      </c>
      <c r="X148" s="187"/>
      <c r="Y148" s="192" t="n">
        <v>0</v>
      </c>
      <c r="Z148" s="187"/>
      <c r="AA148" s="193" t="n">
        <v>0</v>
      </c>
      <c r="AR148" s="194" t="s">
        <v>162</v>
      </c>
      <c r="AT148" s="195" t="s">
        <v>81</v>
      </c>
      <c r="AU148" s="195" t="s">
        <v>82</v>
      </c>
      <c r="AY148" s="194" t="s">
        <v>145</v>
      </c>
      <c r="BK148" s="196" t="n">
        <v>0</v>
      </c>
    </row>
    <row r="149" customFormat="false" ht="24.95" hidden="false" customHeight="true" outlineLevel="0" collapsed="false">
      <c r="A149" s="185"/>
      <c r="B149" s="186"/>
      <c r="C149" s="187"/>
      <c r="D149" s="188" t="s">
        <v>121</v>
      </c>
      <c r="E149" s="188"/>
      <c r="F149" s="188"/>
      <c r="G149" s="188"/>
      <c r="H149" s="188"/>
      <c r="I149" s="188"/>
      <c r="J149" s="188"/>
      <c r="K149" s="188"/>
      <c r="L149" s="188"/>
      <c r="M149" s="188"/>
      <c r="N149" s="218" t="n">
        <f aca="false">BK149</f>
        <v>0</v>
      </c>
      <c r="O149" s="218"/>
      <c r="P149" s="218"/>
      <c r="Q149" s="218"/>
      <c r="R149" s="190"/>
      <c r="T149" s="191"/>
      <c r="U149" s="187"/>
      <c r="V149" s="187"/>
      <c r="W149" s="192" t="n">
        <f aca="false">SUM(W150:W153)</f>
        <v>0</v>
      </c>
      <c r="X149" s="187"/>
      <c r="Y149" s="192" t="n">
        <f aca="false">SUM(Y150:Y153)</f>
        <v>0</v>
      </c>
      <c r="Z149" s="187"/>
      <c r="AA149" s="193" t="n">
        <f aca="false">SUM(AA150:AA153)</f>
        <v>0</v>
      </c>
      <c r="AR149" s="194" t="s">
        <v>162</v>
      </c>
      <c r="AT149" s="195" t="s">
        <v>81</v>
      </c>
      <c r="AU149" s="195" t="s">
        <v>82</v>
      </c>
      <c r="AY149" s="194" t="s">
        <v>145</v>
      </c>
      <c r="BK149" s="196" t="n">
        <f aca="false">SUM(BK150:BK153)</f>
        <v>0</v>
      </c>
    </row>
    <row r="150" s="32" customFormat="true" ht="16.5" hidden="false" customHeight="true" outlineLevel="0" collapsed="false">
      <c r="B150" s="33"/>
      <c r="C150" s="199" t="s">
        <v>229</v>
      </c>
      <c r="D150" s="199" t="s">
        <v>146</v>
      </c>
      <c r="E150" s="200" t="s">
        <v>230</v>
      </c>
      <c r="F150" s="201" t="s">
        <v>231</v>
      </c>
      <c r="G150" s="201"/>
      <c r="H150" s="201"/>
      <c r="I150" s="201"/>
      <c r="J150" s="202" t="s">
        <v>232</v>
      </c>
      <c r="K150" s="203" t="n">
        <v>1</v>
      </c>
      <c r="L150" s="204" t="n">
        <v>0</v>
      </c>
      <c r="M150" s="204"/>
      <c r="N150" s="205" t="n">
        <f aca="false">ROUND(L150*K150,2)</f>
        <v>0</v>
      </c>
      <c r="O150" s="205"/>
      <c r="P150" s="205"/>
      <c r="Q150" s="205"/>
      <c r="R150" s="35"/>
      <c r="T150" s="206"/>
      <c r="U150" s="44" t="s">
        <v>47</v>
      </c>
      <c r="V150" s="34"/>
      <c r="W150" s="207" t="n">
        <f aca="false">V150*K150</f>
        <v>0</v>
      </c>
      <c r="X150" s="207" t="n">
        <v>0</v>
      </c>
      <c r="Y150" s="207" t="n">
        <f aca="false">X150*K150</f>
        <v>0</v>
      </c>
      <c r="Z150" s="207" t="n">
        <v>0</v>
      </c>
      <c r="AA150" s="208" t="n">
        <f aca="false">Z150*K150</f>
        <v>0</v>
      </c>
      <c r="AR150" s="10" t="s">
        <v>150</v>
      </c>
      <c r="AT150" s="10" t="s">
        <v>146</v>
      </c>
      <c r="AU150" s="10" t="s">
        <v>25</v>
      </c>
      <c r="AY150" s="10" t="s">
        <v>145</v>
      </c>
      <c r="BE150" s="123" t="n">
        <f aca="false">IF(U150="základní",N150,0)</f>
        <v>0</v>
      </c>
      <c r="BF150" s="123" t="n">
        <f aca="false">IF(U150="snížená",N150,0)</f>
        <v>0</v>
      </c>
      <c r="BG150" s="123" t="n">
        <f aca="false">IF(U150="zákl. přenesená",N150,0)</f>
        <v>0</v>
      </c>
      <c r="BH150" s="123" t="n">
        <f aca="false">IF(U150="sníž. přenesená",N150,0)</f>
        <v>0</v>
      </c>
      <c r="BI150" s="123" t="n">
        <f aca="false">IF(U150="nulová",N150,0)</f>
        <v>0</v>
      </c>
      <c r="BJ150" s="10" t="s">
        <v>25</v>
      </c>
      <c r="BK150" s="123" t="n">
        <f aca="false">ROUND(L150*K150,2)</f>
        <v>0</v>
      </c>
      <c r="BL150" s="10" t="s">
        <v>150</v>
      </c>
      <c r="BM150" s="10" t="s">
        <v>233</v>
      </c>
    </row>
    <row r="151" s="32" customFormat="true" ht="16.5" hidden="false" customHeight="true" outlineLevel="0" collapsed="false">
      <c r="B151" s="33"/>
      <c r="C151" s="199" t="s">
        <v>234</v>
      </c>
      <c r="D151" s="199" t="s">
        <v>146</v>
      </c>
      <c r="E151" s="200" t="s">
        <v>235</v>
      </c>
      <c r="F151" s="201" t="s">
        <v>236</v>
      </c>
      <c r="G151" s="201"/>
      <c r="H151" s="201"/>
      <c r="I151" s="201"/>
      <c r="J151" s="202" t="s">
        <v>232</v>
      </c>
      <c r="K151" s="203" t="n">
        <v>1</v>
      </c>
      <c r="L151" s="204" t="n">
        <v>0</v>
      </c>
      <c r="M151" s="204"/>
      <c r="N151" s="205" t="n">
        <f aca="false">ROUND(L151*K151,2)</f>
        <v>0</v>
      </c>
      <c r="O151" s="205"/>
      <c r="P151" s="205"/>
      <c r="Q151" s="205"/>
      <c r="R151" s="35"/>
      <c r="T151" s="206"/>
      <c r="U151" s="44" t="s">
        <v>47</v>
      </c>
      <c r="V151" s="34"/>
      <c r="W151" s="207" t="n">
        <f aca="false">V151*K151</f>
        <v>0</v>
      </c>
      <c r="X151" s="207" t="n">
        <v>0</v>
      </c>
      <c r="Y151" s="207" t="n">
        <f aca="false">X151*K151</f>
        <v>0</v>
      </c>
      <c r="Z151" s="207" t="n">
        <v>0</v>
      </c>
      <c r="AA151" s="208" t="n">
        <f aca="false">Z151*K151</f>
        <v>0</v>
      </c>
      <c r="AR151" s="10" t="s">
        <v>150</v>
      </c>
      <c r="AT151" s="10" t="s">
        <v>146</v>
      </c>
      <c r="AU151" s="10" t="s">
        <v>25</v>
      </c>
      <c r="AY151" s="10" t="s">
        <v>145</v>
      </c>
      <c r="BE151" s="123" t="n">
        <f aca="false">IF(U151="základní",N151,0)</f>
        <v>0</v>
      </c>
      <c r="BF151" s="123" t="n">
        <f aca="false">IF(U151="snížená",N151,0)</f>
        <v>0</v>
      </c>
      <c r="BG151" s="123" t="n">
        <f aca="false">IF(U151="zákl. přenesená",N151,0)</f>
        <v>0</v>
      </c>
      <c r="BH151" s="123" t="n">
        <f aca="false">IF(U151="sníž. přenesená",N151,0)</f>
        <v>0</v>
      </c>
      <c r="BI151" s="123" t="n">
        <f aca="false">IF(U151="nulová",N151,0)</f>
        <v>0</v>
      </c>
      <c r="BJ151" s="10" t="s">
        <v>25</v>
      </c>
      <c r="BK151" s="123" t="n">
        <f aca="false">ROUND(L151*K151,2)</f>
        <v>0</v>
      </c>
      <c r="BL151" s="10" t="s">
        <v>150</v>
      </c>
      <c r="BM151" s="10" t="s">
        <v>237</v>
      </c>
    </row>
    <row r="152" s="32" customFormat="true" ht="25.5" hidden="false" customHeight="true" outlineLevel="0" collapsed="false">
      <c r="B152" s="33"/>
      <c r="C152" s="199" t="s">
        <v>10</v>
      </c>
      <c r="D152" s="199" t="s">
        <v>146</v>
      </c>
      <c r="E152" s="200" t="s">
        <v>238</v>
      </c>
      <c r="F152" s="201" t="s">
        <v>239</v>
      </c>
      <c r="G152" s="201"/>
      <c r="H152" s="201"/>
      <c r="I152" s="201"/>
      <c r="J152" s="202" t="s">
        <v>240</v>
      </c>
      <c r="K152" s="203" t="n">
        <v>30</v>
      </c>
      <c r="L152" s="204" t="n">
        <v>0</v>
      </c>
      <c r="M152" s="204"/>
      <c r="N152" s="205" t="n">
        <f aca="false">ROUND(L152*K152,2)</f>
        <v>0</v>
      </c>
      <c r="O152" s="205"/>
      <c r="P152" s="205"/>
      <c r="Q152" s="205"/>
      <c r="R152" s="35"/>
      <c r="T152" s="206"/>
      <c r="U152" s="44" t="s">
        <v>47</v>
      </c>
      <c r="V152" s="34"/>
      <c r="W152" s="207" t="n">
        <f aca="false">V152*K152</f>
        <v>0</v>
      </c>
      <c r="X152" s="207" t="n">
        <v>0</v>
      </c>
      <c r="Y152" s="207" t="n">
        <f aca="false">X152*K152</f>
        <v>0</v>
      </c>
      <c r="Z152" s="207" t="n">
        <v>0</v>
      </c>
      <c r="AA152" s="208" t="n">
        <f aca="false">Z152*K152</f>
        <v>0</v>
      </c>
      <c r="AR152" s="10" t="s">
        <v>150</v>
      </c>
      <c r="AT152" s="10" t="s">
        <v>146</v>
      </c>
      <c r="AU152" s="10" t="s">
        <v>25</v>
      </c>
      <c r="AY152" s="10" t="s">
        <v>145</v>
      </c>
      <c r="BE152" s="123" t="n">
        <f aca="false">IF(U152="základní",N152,0)</f>
        <v>0</v>
      </c>
      <c r="BF152" s="123" t="n">
        <f aca="false">IF(U152="snížená",N152,0)</f>
        <v>0</v>
      </c>
      <c r="BG152" s="123" t="n">
        <f aca="false">IF(U152="zákl. přenesená",N152,0)</f>
        <v>0</v>
      </c>
      <c r="BH152" s="123" t="n">
        <f aca="false">IF(U152="sníž. přenesená",N152,0)</f>
        <v>0</v>
      </c>
      <c r="BI152" s="123" t="n">
        <f aca="false">IF(U152="nulová",N152,0)</f>
        <v>0</v>
      </c>
      <c r="BJ152" s="10" t="s">
        <v>25</v>
      </c>
      <c r="BK152" s="123" t="n">
        <f aca="false">ROUND(L152*K152,2)</f>
        <v>0</v>
      </c>
      <c r="BL152" s="10" t="s">
        <v>150</v>
      </c>
      <c r="BM152" s="10" t="s">
        <v>241</v>
      </c>
    </row>
    <row r="153" s="32" customFormat="true" ht="25.5" hidden="false" customHeight="true" outlineLevel="0" collapsed="false">
      <c r="B153" s="33"/>
      <c r="C153" s="199" t="s">
        <v>242</v>
      </c>
      <c r="D153" s="199" t="s">
        <v>146</v>
      </c>
      <c r="E153" s="200" t="s">
        <v>243</v>
      </c>
      <c r="F153" s="201" t="s">
        <v>244</v>
      </c>
      <c r="G153" s="201"/>
      <c r="H153" s="201"/>
      <c r="I153" s="201"/>
      <c r="J153" s="202" t="s">
        <v>165</v>
      </c>
      <c r="K153" s="203" t="n">
        <v>180</v>
      </c>
      <c r="L153" s="204" t="n">
        <v>0</v>
      </c>
      <c r="M153" s="204"/>
      <c r="N153" s="205" t="n">
        <f aca="false">ROUND(L153*K153,2)</f>
        <v>0</v>
      </c>
      <c r="O153" s="205"/>
      <c r="P153" s="205"/>
      <c r="Q153" s="205"/>
      <c r="R153" s="35"/>
      <c r="T153" s="206"/>
      <c r="U153" s="44" t="s">
        <v>47</v>
      </c>
      <c r="V153" s="34"/>
      <c r="W153" s="207" t="n">
        <f aca="false">V153*K153</f>
        <v>0</v>
      </c>
      <c r="X153" s="207" t="n">
        <v>0</v>
      </c>
      <c r="Y153" s="207" t="n">
        <f aca="false">X153*K153</f>
        <v>0</v>
      </c>
      <c r="Z153" s="207" t="n">
        <v>0</v>
      </c>
      <c r="AA153" s="208" t="n">
        <f aca="false">Z153*K153</f>
        <v>0</v>
      </c>
      <c r="AR153" s="10" t="s">
        <v>150</v>
      </c>
      <c r="AT153" s="10" t="s">
        <v>146</v>
      </c>
      <c r="AU153" s="10" t="s">
        <v>25</v>
      </c>
      <c r="AY153" s="10" t="s">
        <v>145</v>
      </c>
      <c r="BE153" s="123" t="n">
        <f aca="false">IF(U153="základní",N153,0)</f>
        <v>0</v>
      </c>
      <c r="BF153" s="123" t="n">
        <f aca="false">IF(U153="snížená",N153,0)</f>
        <v>0</v>
      </c>
      <c r="BG153" s="123" t="n">
        <f aca="false">IF(U153="zákl. přenesená",N153,0)</f>
        <v>0</v>
      </c>
      <c r="BH153" s="123" t="n">
        <f aca="false">IF(U153="sníž. přenesená",N153,0)</f>
        <v>0</v>
      </c>
      <c r="BI153" s="123" t="n">
        <f aca="false">IF(U153="nulová",N153,0)</f>
        <v>0</v>
      </c>
      <c r="BJ153" s="10" t="s">
        <v>25</v>
      </c>
      <c r="BK153" s="123" t="n">
        <f aca="false">ROUND(L153*K153,2)</f>
        <v>0</v>
      </c>
      <c r="BL153" s="10" t="s">
        <v>150</v>
      </c>
      <c r="BM153" s="10" t="s">
        <v>245</v>
      </c>
    </row>
    <row r="154" customFormat="false" ht="49.9" hidden="false" customHeight="true" outlineLevel="0" collapsed="false">
      <c r="A154" s="32"/>
      <c r="B154" s="33"/>
      <c r="C154" s="34"/>
      <c r="D154" s="188" t="s">
        <v>246</v>
      </c>
      <c r="E154" s="34"/>
      <c r="F154" s="34"/>
      <c r="G154" s="34"/>
      <c r="H154" s="34"/>
      <c r="I154" s="34"/>
      <c r="J154" s="34"/>
      <c r="K154" s="34"/>
      <c r="L154" s="34"/>
      <c r="M154" s="34"/>
      <c r="N154" s="217" t="n">
        <f aca="false">BK154</f>
        <v>0</v>
      </c>
      <c r="O154" s="217"/>
      <c r="P154" s="217"/>
      <c r="Q154" s="217"/>
      <c r="R154" s="35"/>
      <c r="T154" s="173"/>
      <c r="U154" s="59"/>
      <c r="V154" s="59"/>
      <c r="W154" s="59"/>
      <c r="X154" s="59"/>
      <c r="Y154" s="59"/>
      <c r="Z154" s="59"/>
      <c r="AA154" s="61"/>
      <c r="AT154" s="10" t="s">
        <v>81</v>
      </c>
      <c r="AU154" s="10" t="s">
        <v>82</v>
      </c>
      <c r="AY154" s="10" t="s">
        <v>247</v>
      </c>
      <c r="BK154" s="123" t="n">
        <v>0</v>
      </c>
    </row>
    <row r="155" customFormat="false" ht="6.95" hidden="false" customHeight="true" outlineLevel="0" collapsed="false">
      <c r="A155" s="32"/>
      <c r="B155" s="62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4"/>
    </row>
  </sheetData>
  <sheetProtection sheet="true" password="cc35" objects="true" scenarios="true" formatColumns="false" formatRows="false"/>
  <mergeCells count="150"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N103:Q103"/>
    <mergeCell ref="L105:Q105"/>
    <mergeCell ref="C111:Q111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N122:Q122"/>
    <mergeCell ref="N123:Q123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N146:Q146"/>
    <mergeCell ref="F147:I147"/>
    <mergeCell ref="L147:M147"/>
    <mergeCell ref="N147:Q147"/>
    <mergeCell ref="N148:Q148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N154:Q154"/>
  </mergeCells>
  <hyperlinks>
    <hyperlink ref="F1" location="C2" display="1) Krycí list rozpočtu"/>
    <hyperlink ref="H1" location="C86" display="2) Rekapitulace rozpočtu"/>
    <hyperlink ref="L1" location="C121" display="3) Rozpočet"/>
    <hyperlink ref="S1" location="'Rekapitulace stavby'!C2" display="Rekapitulace stavby"/>
  </hyperlinks>
  <printOptions headings="false" gridLines="false" gridLinesSet="true" horizontalCentered="false" verticalCentered="false"/>
  <pageMargins left="0.583333333333333" right="0.583333333333333" top="0" bottom="0" header="0.511805555555555" footer="0.511805555555555"/>
  <pageSetup paperSize="9" scale="100" firstPageNumber="0" fitToWidth="1" fitToHeight="10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</TotalTime>
  <Application>LibreOffice/4.4.4.3$Windows_x86 LibreOffice_project/2c39ebcf046445232b798108aa8a7e7d89552ea8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2018-08-15T11:39:33Z</dcterms:created>
  <dc:creator>MARTINANTB\Martina</dc:creator>
  <dc:language>cs-CZ</dc:language>
  <dcterms:modified xsi:type="dcterms:W3CDTF">2018-08-27T09:41:51Z</dcterms:modified>
  <cp:revision>1</cp:revision>
</cp:coreProperties>
</file>