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emolice objektů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Demolice objektů'!$C$123:$K$154</definedName>
    <definedName name="_xlnm.Print_Area" localSheetId="1">'01 - Demolice objektů'!$C$4:$J$76,'01 - Demolice objektů'!$C$82:$J$105,'01 - Demolice objektů'!$C$111:$J$154</definedName>
    <definedName name="_xlnm.Print_Titles" localSheetId="1">'01 - Demolice objektů'!$123:$123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1" r="L90"/>
  <c r="AM90"/>
  <c r="AM89"/>
  <c r="L89"/>
  <c r="AM87"/>
  <c r="L87"/>
  <c r="L85"/>
  <c r="L84"/>
  <c i="2" r="BK151"/>
  <c r="BK138"/>
  <c r="J130"/>
  <c r="BK134"/>
  <c r="BK143"/>
  <c r="J154"/>
  <c r="BK147"/>
  <c r="J135"/>
  <c r="J129"/>
  <c r="BK136"/>
  <c r="BK144"/>
  <c r="J146"/>
  <c r="J151"/>
  <c r="J139"/>
  <c i="1" r="AS94"/>
  <c i="2" r="BK146"/>
  <c r="J132"/>
  <c r="J138"/>
  <c r="BK128"/>
  <c r="BK149"/>
  <c r="BK132"/>
  <c r="BK148"/>
  <c r="J149"/>
  <c r="J137"/>
  <c r="BK154"/>
  <c r="J144"/>
  <c r="J134"/>
  <c r="BK139"/>
  <c r="J148"/>
  <c r="BK137"/>
  <c r="BK127"/>
  <c r="J153"/>
  <c r="BK140"/>
  <c r="J128"/>
  <c r="J141"/>
  <c r="J127"/>
  <c r="J136"/>
  <c r="J147"/>
  <c r="BK153"/>
  <c r="BK141"/>
  <c r="BK129"/>
  <c r="J143"/>
  <c r="BK130"/>
  <c r="BK135"/>
  <c r="J140"/>
  <c r="J34"/>
  <c l="1" r="BK133"/>
  <c r="J133"/>
  <c r="J100"/>
  <c r="P142"/>
  <c r="R142"/>
  <c r="BK126"/>
  <c r="T133"/>
  <c r="T145"/>
  <c r="R126"/>
  <c r="BK145"/>
  <c r="J145"/>
  <c r="J102"/>
  <c r="T126"/>
  <c r="R133"/>
  <c r="T142"/>
  <c r="P145"/>
  <c r="BK152"/>
  <c r="J152"/>
  <c r="J104"/>
  <c r="R152"/>
  <c r="P126"/>
  <c r="P133"/>
  <c r="BK142"/>
  <c r="J142"/>
  <c r="J101"/>
  <c r="R145"/>
  <c r="P152"/>
  <c r="T152"/>
  <c r="BK131"/>
  <c r="J131"/>
  <c r="J99"/>
  <c r="BK150"/>
  <c r="J150"/>
  <c r="J103"/>
  <c r="J89"/>
  <c r="BE138"/>
  <c r="BE141"/>
  <c r="BE143"/>
  <c r="BE146"/>
  <c r="BE148"/>
  <c r="BE139"/>
  <c r="E85"/>
  <c r="F121"/>
  <c r="BE127"/>
  <c r="BE130"/>
  <c r="BE132"/>
  <c r="BE134"/>
  <c r="BE140"/>
  <c r="BE128"/>
  <c r="BE129"/>
  <c r="BE135"/>
  <c r="BE136"/>
  <c r="BE137"/>
  <c r="BE144"/>
  <c r="BE147"/>
  <c r="BE149"/>
  <c r="BE151"/>
  <c r="BE153"/>
  <c r="BE154"/>
  <c i="1" r="AW95"/>
  <c i="2" r="F34"/>
  <c i="1" r="BA95"/>
  <c r="BA94"/>
  <c r="W30"/>
  <c i="2" r="F35"/>
  <c i="1" r="BB95"/>
  <c r="BB94"/>
  <c r="W31"/>
  <c i="2" r="F37"/>
  <c i="1" r="BD95"/>
  <c r="BD94"/>
  <c r="W33"/>
  <c i="2" r="F36"/>
  <c i="1" r="BC95"/>
  <c r="BC94"/>
  <c r="W32"/>
  <c i="2" l="1" r="T125"/>
  <c r="T124"/>
  <c r="P125"/>
  <c r="P124"/>
  <c i="1" r="AU95"/>
  <c i="2" r="R125"/>
  <c r="R124"/>
  <c r="BK125"/>
  <c r="BK124"/>
  <c r="J124"/>
  <c r="J126"/>
  <c r="J98"/>
  <c i="1" r="AU94"/>
  <c r="AX94"/>
  <c r="AY94"/>
  <c i="2" r="J33"/>
  <c i="1" r="AV95"/>
  <c r="AT95"/>
  <c i="2" r="J30"/>
  <c i="1" r="AG95"/>
  <c r="AG94"/>
  <c r="AK26"/>
  <c i="2" r="F33"/>
  <c i="1" r="AZ95"/>
  <c r="AZ94"/>
  <c r="W29"/>
  <c r="AW94"/>
  <c r="AK30"/>
  <c i="2" l="1" r="J96"/>
  <c r="J125"/>
  <c r="J97"/>
  <c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<sst xmlns="http://schemas.openxmlformats.org/spreadsheetml/2006/main">
  <si>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</si>
  <si>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</si>
  <si>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</si>
  <si>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</si>
  <si>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</si>
  <si>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{fcc41160-28ec-42ca-9120-fd5332af9f30}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</si>
  <si>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</si>
  <si>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</si>
  <si>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</si>
  <si>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</si>
  <si>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</si>
  <si>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</si>
  <si>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</si>
  <si>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</si>
  <si>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</si>
  <si>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</si>
  <si>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</si>
  <si>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Celková demolice objektů č.p. 145, 144, 143 a 14 Josefův Důl</t>
  </si>
  <si>
    <t>KSO:</t>
  </si>
  <si>
    <t>803 51 19</t>
  </si>
  <si>
    <t>CC-CZ:</t>
  </si>
  <si>
    <t>Místo:</t>
  </si>
  <si>
    <t>Josefův Důl</t>
  </si>
  <si>
    <t>Datum:</t>
  </si>
  <si>
    <t>14. 10. 2021</t>
  </si>
  <si>
    <t>Zadavatel:</t>
  </si>
  <si>
    <t>IČ:</t>
  </si>
  <si>
    <t>Obec Josefův Důl</t>
  </si>
  <si>
    <t>DIČ:</t>
  </si>
  <si>
    <t>Uchazeč:</t>
  </si>
  <si>
    <t>Vyplň údaj</t>
  </si>
  <si>
    <t>Projektant:</t>
  </si>
  <si>
    <t>Ing. Jiří Fól</t>
  </si>
  <si>
    <t>True</t>
  </si>
  <si>
    <t>Zpracovatel:</t>
  </si>
  <si>
    <t>Ing. Martina Kurková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</si>
  <si>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</si>
  <si>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</si>
  <si>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</si>
  <si>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</si>
  <si>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</si>
  <si>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</si>
  <si>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</si>
  <si>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</si>
  <si>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</si>
  <si>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</si>
  <si>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</si>
  <si>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</si>
  <si>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</si>
  <si>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</si>
  <si>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</si>
  <si>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</si>
  <si>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</si>
  <si>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</si>
  <si>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</si>
  <si>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</si>
  <si>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</si>
  <si>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</si>
  <si>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</si>
  <si>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</si>
  <si>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</si>
  <si>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</si>
  <si>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</si>
  <si>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</si>
  <si>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</si>
  <si>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</si>
  <si>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</si>
  <si>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</si>
  <si>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</si>
  <si>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</si>
  <si>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</si>
  <si>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</si>
  <si>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</si>
  <si>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</si>
  <si>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</si>
  <si>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</si>
  <si>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</si>
  <si>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</si>
  <si>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</si>
  <si>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</si>
  <si>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</si>
  <si>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</si>
  <si>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</si>
  <si>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Demolice objektů</t>
  </si>
  <si>
    <t>STA</t>
  </si>
  <si>
    <t>1</t>
  </si>
  <si>
    <t>{ee081a53-64d7-4be6-998b-5c07edd57166}</t>
  </si>
  <si>
    <t>2</t>
  </si>
  <si>
    <t>KRYCÍ LIST SOUPISU PRACÍ</t>
  </si>
  <si>
    <t>Objekt:</t>
  </si>
  <si>
    <t>01 - Demolice objektů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</si>
  <si>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</si>
  <si>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</si>
  <si>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</si>
  <si>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</si>
  <si>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</si>
  <si>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</si>
  <si>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</si>
  <si>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</si>
  <si>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</si>
  <si>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</si>
  <si>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</si>
  <si>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</si>
  <si>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VRN2 - Příprava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</si>
  <si>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</si>
  <si>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</si>
  <si>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</si>
  <si>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</si>
  <si>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</si>
  <si>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</si>
  <si>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</si>
  <si>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</si>
  <si>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</si>
  <si>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</si>
  <si>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</si>
  <si>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</si>
  <si>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</si>
  <si>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</si>
  <si>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</si>
  <si>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</si>
  <si>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</si>
  <si>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</si>
  <si>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162201102x</t>
  </si>
  <si>
    <t>Vodorovné přemístění do 50 m výkopku/sypaniny (vytěžená zemina a kámen ze suterénu ze staveništní skládky do zásypu jámy)</t>
  </si>
  <si>
    <t>m3</t>
  </si>
  <si>
    <t>4</t>
  </si>
  <si>
    <t>-944887667</t>
  </si>
  <si>
    <t>162701105x</t>
  </si>
  <si>
    <t>Vodorovné přemístění do 10000 m zeminy k překrytí zásypu</t>
  </si>
  <si>
    <t>-1107589585</t>
  </si>
  <si>
    <t>3</t>
  </si>
  <si>
    <t>162701109x</t>
  </si>
  <si>
    <t>Příplatek k vodorovnému přemístění zeminy k překrytí zásypu od zemníku ZKD 1000 m přes 10000 m</t>
  </si>
  <si>
    <t>1182896272</t>
  </si>
  <si>
    <t>174101101</t>
  </si>
  <si>
    <t>Zásyp jam, šachet rýh nebo kolem objektů sypaninou se zhutněním (ze zemníku objednatele) (překrytí zásypu)</t>
  </si>
  <si>
    <t>-1180741645</t>
  </si>
  <si>
    <t>Zakládání</t>
  </si>
  <si>
    <t>5</t>
  </si>
  <si>
    <t>211521111</t>
  </si>
  <si>
    <t>Výplň odvodňovacích žeber nebo trativodů kamenivem hrubým drceným (drenážní vrstva pod zásyp)</t>
  </si>
  <si>
    <t>1378363884</t>
  </si>
  <si>
    <t>8</t>
  </si>
  <si>
    <t>Trubní vedení</t>
  </si>
  <si>
    <t>6</t>
  </si>
  <si>
    <t>894411311</t>
  </si>
  <si>
    <t>Osazení betonových nebo železobetonových dílců pro šachty skruží rovných</t>
  </si>
  <si>
    <t>kus</t>
  </si>
  <si>
    <t>1588631702</t>
  </si>
  <si>
    <t>7</t>
  </si>
  <si>
    <t>M</t>
  </si>
  <si>
    <t>59224102</t>
  </si>
  <si>
    <t xml:space="preserve">skruž betonová studniční </t>
  </si>
  <si>
    <t>1830624116</t>
  </si>
  <si>
    <t>894412411</t>
  </si>
  <si>
    <t>Osazení betonových nebo železobetonových dílců pro šachty skruží přechodových</t>
  </si>
  <si>
    <t>1146014594</t>
  </si>
  <si>
    <t>9</t>
  </si>
  <si>
    <t>59224121</t>
  </si>
  <si>
    <t>skruž betonová přechodová</t>
  </si>
  <si>
    <t>-1909616967</t>
  </si>
  <si>
    <t>10</t>
  </si>
  <si>
    <t>894414111</t>
  </si>
  <si>
    <t>Osazení betonových nebo železobetonových dílců pro šachty skruží základových (dno)</t>
  </si>
  <si>
    <t>1597504457</t>
  </si>
  <si>
    <t>11</t>
  </si>
  <si>
    <t>59224023</t>
  </si>
  <si>
    <t>dno betonové šachtové prefa D=1m</t>
  </si>
  <si>
    <t>-969679200</t>
  </si>
  <si>
    <t>12</t>
  </si>
  <si>
    <t>894414211</t>
  </si>
  <si>
    <t>Osazení betonových nebo železobetonových dílců pro šachty desek zákrytových</t>
  </si>
  <si>
    <t>-153171448</t>
  </si>
  <si>
    <t>13</t>
  </si>
  <si>
    <t>59225770</t>
  </si>
  <si>
    <t>deska betonová zákrytová na skruž</t>
  </si>
  <si>
    <t>1139485400</t>
  </si>
  <si>
    <t>Ostatní konstrukce a práce, bourání</t>
  </si>
  <si>
    <t>14</t>
  </si>
  <si>
    <t>981011112x</t>
  </si>
  <si>
    <t>Demolice dřevostavby podkroví postupným rozebíráním</t>
  </si>
  <si>
    <t>871189547</t>
  </si>
  <si>
    <t>981012316</t>
  </si>
  <si>
    <t>Demolice budov zděných na MVC podíl konstrukcí do 35 % hromadným odstřelem</t>
  </si>
  <si>
    <t>1932404449</t>
  </si>
  <si>
    <t>997</t>
  </si>
  <si>
    <t>Přesun sutě</t>
  </si>
  <si>
    <t>16</t>
  </si>
  <si>
    <t>997006005</t>
  </si>
  <si>
    <t>Drcení stavebního odpadu ze zdiva z cihel a kamene s dopravou do 100 m a naložením</t>
  </si>
  <si>
    <t>t</t>
  </si>
  <si>
    <t>-1045850975</t>
  </si>
  <si>
    <t>17</t>
  </si>
  <si>
    <t>997013113</t>
  </si>
  <si>
    <t>Vnitrostaveništní doprava suti a vybouraných hmot pro budovy v přes 9 do 12 m s použitím mechanizace</t>
  </si>
  <si>
    <t>1292985751</t>
  </si>
  <si>
    <t>18</t>
  </si>
  <si>
    <t>997013501x</t>
  </si>
  <si>
    <t>Odvoz suti a vybouraných hmot na vlastní skládku do 1 km se složením (ocelové nosníky, dřevěné hranoly)</t>
  </si>
  <si>
    <t>516534077</t>
  </si>
  <si>
    <t>19</t>
  </si>
  <si>
    <t>997013509x</t>
  </si>
  <si>
    <t>Příplatek k odvozu suti a vybouraných hmot na vlastní skládku ZKD 1 km přes 1 km</t>
  </si>
  <si>
    <t>1868707762</t>
  </si>
  <si>
    <t>998</t>
  </si>
  <si>
    <t>Přesun hmot</t>
  </si>
  <si>
    <t>20</t>
  </si>
  <si>
    <t>998001123</t>
  </si>
  <si>
    <t>Přesun hmot pro demolice objektů v do 21 m</t>
  </si>
  <si>
    <t>-1231714134</t>
  </si>
  <si>
    <t>VRN2</t>
  </si>
  <si>
    <t>Příprava staveniště</t>
  </si>
  <si>
    <t>003x</t>
  </si>
  <si>
    <t>Zkrápění vodou během demolice pro zamezení prašnosti v okolí</t>
  </si>
  <si>
    <t>den</t>
  </si>
  <si>
    <t>-1716682397</t>
  </si>
  <si>
    <t>22</t>
  </si>
  <si>
    <t>004x</t>
  </si>
  <si>
    <t>Zřízení a odstranění dočasné příjezdové cesty (materiál recyklát z demolice)</t>
  </si>
  <si>
    <t>m2</t>
  </si>
  <si>
    <t>-665825986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</si>
</sst>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2021/05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Celková demolice objektů č.p. 145, 144, 143 a 14 Josefův Důl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Josefův Důl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14. 10. 2021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Obec Josefův Důl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Ing. Jiří Fól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Ing. Martina Kurková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19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Demolice objektů'!J30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'01 - Demolice objektů'!P124</f>
        <v>0</v>
      </c>
      <c r="AV95" s="125">
        <f>'01 - Demolice objektů'!J33</f>
        <v>0</v>
      </c>
      <c r="AW95" s="125">
        <f>'01 - Demolice objektů'!J34</f>
        <v>0</v>
      </c>
      <c r="AX95" s="125">
        <f>'01 - Demolice objektů'!J35</f>
        <v>0</v>
      </c>
      <c r="AY95" s="125">
        <f>'01 - Demolice objektů'!J36</f>
        <v>0</v>
      </c>
      <c r="AZ95" s="125">
        <f>'01 - Demolice objektů'!F33</f>
        <v>0</v>
      </c>
      <c r="BA95" s="125">
        <f>'01 - Demolice objektů'!F34</f>
        <v>0</v>
      </c>
      <c r="BB95" s="125">
        <f>'01 - Demolice objektů'!F35</f>
        <v>0</v>
      </c>
      <c r="BC95" s="125">
        <f>'01 - Demolice objektů'!F36</f>
        <v>0</v>
      </c>
      <c r="BD95" s="127">
        <f>'01 - Demolice objektů'!F37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19</v>
      </c>
      <c r="CM95" s="128" t="s">
        <v>87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moXs9qoRw5Qkt4CWjYaVM8EHvtSZ7psOypta9VUikeP1oFIRrpw04De2M07QQJzsIMlsQIEj5nj3iaW6+XndiA==" hashValue="5C4W/EKPUYNglWuwmB22RJSuwYFg6jp3wUr/xk2JTG251isSagA43bt/G0DLLDTPCBKrkYHxdOd5CRqGIy+BR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Demolice objektů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87</v>
      </c>
    </row>
    <row r="4" s="1" customFormat="1" ht="24.96" customHeight="1">
      <c r="B4" s="17"/>
      <c r="D4" s="131" t="s">
        <v>88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Celková demolice objektů č.p. 145, 144, 143 a 14 Josefův Důl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19</v>
      </c>
      <c r="G11" s="35"/>
      <c r="H11" s="35"/>
      <c r="I11" s="133" t="s">
        <v>20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21</v>
      </c>
      <c r="E12" s="35"/>
      <c r="F12" s="136" t="s">
        <v>22</v>
      </c>
      <c r="G12" s="35"/>
      <c r="H12" s="35"/>
      <c r="I12" s="133" t="s">
        <v>23</v>
      </c>
      <c r="J12" s="137" t="str">
        <f>'Rekapitulace stavby'!AN8</f>
        <v>14. 10. 2021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25</v>
      </c>
      <c r="E14" s="35"/>
      <c r="F14" s="35"/>
      <c r="G14" s="35"/>
      <c r="H14" s="35"/>
      <c r="I14" s="133" t="s">
        <v>26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27</v>
      </c>
      <c r="F15" s="35"/>
      <c r="G15" s="35"/>
      <c r="H15" s="35"/>
      <c r="I15" s="133" t="s">
        <v>28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26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32</v>
      </c>
      <c r="F21" s="35"/>
      <c r="G21" s="35"/>
      <c r="H21" s="35"/>
      <c r="I21" s="133" t="s">
        <v>28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34</v>
      </c>
      <c r="E23" s="35"/>
      <c r="F23" s="35"/>
      <c r="G23" s="35"/>
      <c r="H23" s="35"/>
      <c r="I23" s="133" t="s">
        <v>26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35</v>
      </c>
      <c r="F24" s="35"/>
      <c r="G24" s="35"/>
      <c r="H24" s="35"/>
      <c r="I24" s="133" t="s">
        <v>28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37</v>
      </c>
      <c r="E30" s="35"/>
      <c r="F30" s="35"/>
      <c r="G30" s="35"/>
      <c r="H30" s="35"/>
      <c r="I30" s="35"/>
      <c r="J30" s="14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39</v>
      </c>
      <c r="G32" s="35"/>
      <c r="H32" s="35"/>
      <c r="I32" s="145" t="s">
        <v>38</v>
      </c>
      <c r="J32" s="14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41</v>
      </c>
      <c r="E33" s="133" t="s">
        <v>42</v>
      </c>
      <c r="F33" s="147">
        <f>ROUND((SUM(BE124:BE154)),  2)</f>
        <v>0</v>
      </c>
      <c r="G33" s="35"/>
      <c r="H33" s="35"/>
      <c r="I33" s="148">
        <v>0.20999999999999999</v>
      </c>
      <c r="J33" s="147">
        <f>ROUND(((SUM(BE124:BE154))*I33),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43</v>
      </c>
      <c r="F34" s="147">
        <f>ROUND((SUM(BF124:BF154)),  2)</f>
        <v>0</v>
      </c>
      <c r="G34" s="35"/>
      <c r="H34" s="35"/>
      <c r="I34" s="148">
        <v>0.14999999999999999</v>
      </c>
      <c r="J34" s="147">
        <f>ROUND(((SUM(BF124:BF154))*I34),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44</v>
      </c>
      <c r="F35" s="147">
        <f>ROUND((SUM(BG124:BG154)),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45</v>
      </c>
      <c r="F36" s="147">
        <f>ROUND((SUM(BH124:BH154)),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46</v>
      </c>
      <c r="F37" s="147">
        <f>ROUND((SUM(BI124:BI154)),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Celková demolice objektů č.p. 145, 144, 143 a 14 Josefův Důl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Demolice objektů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>Josefův Důl</v>
      </c>
      <c r="G89" s="37"/>
      <c r="H89" s="37"/>
      <c r="I89" s="29" t="s">
        <v>23</v>
      </c>
      <c r="J89" s="76" t="str">
        <f>IF(J12="","",J12)</f>
        <v>14. 10. 2021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Obec Josefův Důl</v>
      </c>
      <c r="G91" s="37"/>
      <c r="H91" s="37"/>
      <c r="I91" s="29" t="s">
        <v>31</v>
      </c>
      <c r="J91" s="33" t="str">
        <f>E21</f>
        <v>Ing. Jiří Fól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Ing. Martina Kurková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94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2"/>
      <c r="C97" s="173"/>
      <c r="D97" s="174" t="s">
        <v>96</v>
      </c>
      <c r="E97" s="175"/>
      <c r="F97" s="175"/>
      <c r="G97" s="175"/>
      <c r="H97" s="175"/>
      <c r="I97" s="175"/>
      <c r="J97" s="176">
        <f>J125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J126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J131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J133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100</v>
      </c>
      <c r="E101" s="181"/>
      <c r="F101" s="181"/>
      <c r="G101" s="181"/>
      <c r="H101" s="181"/>
      <c r="I101" s="181"/>
      <c r="J101" s="182">
        <f>J142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J145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102</v>
      </c>
      <c r="E103" s="181"/>
      <c r="F103" s="181"/>
      <c r="G103" s="181"/>
      <c r="H103" s="181"/>
      <c r="I103" s="181"/>
      <c r="J103" s="182">
        <f>J150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103</v>
      </c>
      <c r="E104" s="175"/>
      <c r="F104" s="175"/>
      <c r="G104" s="175"/>
      <c r="H104" s="175"/>
      <c r="I104" s="175"/>
      <c r="J104" s="176">
        <f>J152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104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67" t="str">
        <f>E7</f>
        <v>Celková demolice objektů č.p. 145, 144, 143 a 14 Josefův Důl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89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01 - Demolice objektů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21</v>
      </c>
      <c r="D118" s="37"/>
      <c r="E118" s="37"/>
      <c r="F118" s="24" t="str">
        <f>F12</f>
        <v>Josefův Důl</v>
      </c>
      <c r="G118" s="37"/>
      <c r="H118" s="37"/>
      <c r="I118" s="29" t="s">
        <v>23</v>
      </c>
      <c r="J118" s="76" t="str">
        <f>IF(J12="","",J12)</f>
        <v>14. 10. 2021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25</v>
      </c>
      <c r="D120" s="37"/>
      <c r="E120" s="37"/>
      <c r="F120" s="24" t="str">
        <f>E15</f>
        <v>Obec Josefův Důl</v>
      </c>
      <c r="G120" s="37"/>
      <c r="H120" s="37"/>
      <c r="I120" s="29" t="s">
        <v>31</v>
      </c>
      <c r="J120" s="33" t="str">
        <f>E21</f>
        <v>Ing. Jiří Fól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29</v>
      </c>
      <c r="D121" s="37"/>
      <c r="E121" s="37"/>
      <c r="F121" s="24" t="str">
        <f>IF(E18="","",E18)</f>
        <v>Vyplň údaj</v>
      </c>
      <c r="G121" s="37"/>
      <c r="H121" s="37"/>
      <c r="I121" s="29" t="s">
        <v>34</v>
      </c>
      <c r="J121" s="33" t="str">
        <f>E24</f>
        <v>Ing. Martina Kurková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4"/>
      <c r="B123" s="185"/>
      <c r="C123" s="186" t="s">
        <v>105</v>
      </c>
      <c r="D123" s="187" t="s">
        <v>62</v>
      </c>
      <c r="E123" s="187" t="s">
        <v>58</v>
      </c>
      <c r="F123" s="187" t="s">
        <v>59</v>
      </c>
      <c r="G123" s="187" t="s">
        <v>106</v>
      </c>
      <c r="H123" s="187" t="s">
        <v>107</v>
      </c>
      <c r="I123" s="187" t="s">
        <v>108</v>
      </c>
      <c r="J123" s="188" t="s">
        <v>93</v>
      </c>
      <c r="K123" s="189" t="s">
        <v>109</v>
      </c>
      <c r="L123" s="190"/>
      <c r="M123" s="97" t="s">
        <v>1</v>
      </c>
      <c r="N123" s="98" t="s">
        <v>41</v>
      </c>
      <c r="O123" s="98" t="s">
        <v>110</v>
      </c>
      <c r="P123" s="98" t="s">
        <v>111</v>
      </c>
      <c r="Q123" s="98" t="s">
        <v>112</v>
      </c>
      <c r="R123" s="98" t="s">
        <v>113</v>
      </c>
      <c r="S123" s="98" t="s">
        <v>114</v>
      </c>
      <c r="T123" s="99" t="s">
        <v>115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5"/>
      <c r="B124" s="36"/>
      <c r="C124" s="104" t="s">
        <v>116</v>
      </c>
      <c r="D124" s="37"/>
      <c r="E124" s="37"/>
      <c r="F124" s="37"/>
      <c r="G124" s="37"/>
      <c r="H124" s="37"/>
      <c r="I124" s="37"/>
      <c r="J124" s="191">
        <f>BK124</f>
        <v>0</v>
      </c>
      <c r="K124" s="37"/>
      <c r="L124" s="41"/>
      <c r="M124" s="100"/>
      <c r="N124" s="192"/>
      <c r="O124" s="101"/>
      <c r="P124" s="193">
        <f>P125+P152</f>
        <v>0</v>
      </c>
      <c r="Q124" s="101"/>
      <c r="R124" s="193">
        <f>R125+R152</f>
        <v>10.084980000000002</v>
      </c>
      <c r="S124" s="101"/>
      <c r="T124" s="194">
        <f>T125+T152</f>
        <v>5758.6199999999999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95</v>
      </c>
      <c r="BK124" s="195">
        <f>BK125+BK152</f>
        <v>0</v>
      </c>
    </row>
    <row r="125" s="12" customFormat="1" ht="25.92" customHeight="1">
      <c r="A125" s="12"/>
      <c r="B125" s="196"/>
      <c r="C125" s="197"/>
      <c r="D125" s="198" t="s">
        <v>76</v>
      </c>
      <c r="E125" s="199" t="s">
        <v>117</v>
      </c>
      <c r="F125" s="199" t="s">
        <v>118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P126+P131+P133+P142+P145+P150</f>
        <v>0</v>
      </c>
      <c r="Q125" s="204"/>
      <c r="R125" s="205">
        <f>R126+R131+R133+R142+R145+R150</f>
        <v>10.084980000000002</v>
      </c>
      <c r="S125" s="204"/>
      <c r="T125" s="206">
        <f>T126+T131+T133+T142+T145+T150</f>
        <v>5758.6199999999999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85</v>
      </c>
      <c r="AT125" s="208" t="s">
        <v>76</v>
      </c>
      <c r="AU125" s="208" t="s">
        <v>77</v>
      </c>
      <c r="AY125" s="207" t="s">
        <v>119</v>
      </c>
      <c r="BK125" s="209">
        <f>BK126+BK131+BK133+BK142+BK145+BK150</f>
        <v>0</v>
      </c>
    </row>
    <row r="126" s="12" customFormat="1" ht="22.8" customHeight="1">
      <c r="A126" s="12"/>
      <c r="B126" s="196"/>
      <c r="C126" s="197"/>
      <c r="D126" s="198" t="s">
        <v>76</v>
      </c>
      <c r="E126" s="210" t="s">
        <v>85</v>
      </c>
      <c r="F126" s="210" t="s">
        <v>120</v>
      </c>
      <c r="G126" s="197"/>
      <c r="H126" s="197"/>
      <c r="I126" s="200"/>
      <c r="J126" s="211">
        <f>BK126</f>
        <v>0</v>
      </c>
      <c r="K126" s="197"/>
      <c r="L126" s="202"/>
      <c r="M126" s="203"/>
      <c r="N126" s="204"/>
      <c r="O126" s="204"/>
      <c r="P126" s="205">
        <f>SUM(P127:P130)</f>
        <v>0</v>
      </c>
      <c r="Q126" s="204"/>
      <c r="R126" s="205">
        <f>SUM(R127:R130)</f>
        <v>0</v>
      </c>
      <c r="S126" s="204"/>
      <c r="T126" s="206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85</v>
      </c>
      <c r="AT126" s="208" t="s">
        <v>76</v>
      </c>
      <c r="AU126" s="208" t="s">
        <v>85</v>
      </c>
      <c r="AY126" s="207" t="s">
        <v>119</v>
      </c>
      <c r="BK126" s="209">
        <f>SUM(BK127:BK130)</f>
        <v>0</v>
      </c>
    </row>
    <row r="127" s="2" customFormat="1" ht="37.8" customHeight="1">
      <c r="A127" s="35"/>
      <c r="B127" s="36"/>
      <c r="C127" s="212" t="s">
        <v>85</v>
      </c>
      <c r="D127" s="212" t="s">
        <v>121</v>
      </c>
      <c r="E127" s="213" t="s">
        <v>122</v>
      </c>
      <c r="F127" s="214" t="s">
        <v>123</v>
      </c>
      <c r="G127" s="215" t="s">
        <v>124</v>
      </c>
      <c r="H127" s="216">
        <v>2000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42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125</v>
      </c>
      <c r="AT127" s="224" t="s">
        <v>121</v>
      </c>
      <c r="AU127" s="224" t="s">
        <v>87</v>
      </c>
      <c r="AY127" s="14" t="s">
        <v>119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85</v>
      </c>
      <c r="BK127" s="225">
        <f>ROUND(I127*H127,2)</f>
        <v>0</v>
      </c>
      <c r="BL127" s="14" t="s">
        <v>125</v>
      </c>
      <c r="BM127" s="224" t="s">
        <v>126</v>
      </c>
    </row>
    <row r="128" s="2" customFormat="1" ht="24.15" customHeight="1">
      <c r="A128" s="35"/>
      <c r="B128" s="36"/>
      <c r="C128" s="212" t="s">
        <v>87</v>
      </c>
      <c r="D128" s="212" t="s">
        <v>121</v>
      </c>
      <c r="E128" s="213" t="s">
        <v>127</v>
      </c>
      <c r="F128" s="214" t="s">
        <v>128</v>
      </c>
      <c r="G128" s="215" t="s">
        <v>124</v>
      </c>
      <c r="H128" s="216">
        <v>90.400000000000006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42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125</v>
      </c>
      <c r="AT128" s="224" t="s">
        <v>121</v>
      </c>
      <c r="AU128" s="224" t="s">
        <v>87</v>
      </c>
      <c r="AY128" s="14" t="s">
        <v>119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85</v>
      </c>
      <c r="BK128" s="225">
        <f>ROUND(I128*H128,2)</f>
        <v>0</v>
      </c>
      <c r="BL128" s="14" t="s">
        <v>125</v>
      </c>
      <c r="BM128" s="224" t="s">
        <v>129</v>
      </c>
    </row>
    <row r="129" s="2" customFormat="1" ht="33" customHeight="1">
      <c r="A129" s="35"/>
      <c r="B129" s="36"/>
      <c r="C129" s="212" t="s">
        <v>130</v>
      </c>
      <c r="D129" s="212" t="s">
        <v>121</v>
      </c>
      <c r="E129" s="213" t="s">
        <v>131</v>
      </c>
      <c r="F129" s="214" t="s">
        <v>132</v>
      </c>
      <c r="G129" s="215" t="s">
        <v>124</v>
      </c>
      <c r="H129" s="216">
        <v>361.60000000000002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42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125</v>
      </c>
      <c r="AT129" s="224" t="s">
        <v>121</v>
      </c>
      <c r="AU129" s="224" t="s">
        <v>87</v>
      </c>
      <c r="AY129" s="14" t="s">
        <v>119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85</v>
      </c>
      <c r="BK129" s="225">
        <f>ROUND(I129*H129,2)</f>
        <v>0</v>
      </c>
      <c r="BL129" s="14" t="s">
        <v>125</v>
      </c>
      <c r="BM129" s="224" t="s">
        <v>133</v>
      </c>
    </row>
    <row r="130" s="2" customFormat="1" ht="37.8" customHeight="1">
      <c r="A130" s="35"/>
      <c r="B130" s="36"/>
      <c r="C130" s="212" t="s">
        <v>125</v>
      </c>
      <c r="D130" s="212" t="s">
        <v>121</v>
      </c>
      <c r="E130" s="213" t="s">
        <v>134</v>
      </c>
      <c r="F130" s="214" t="s">
        <v>135</v>
      </c>
      <c r="G130" s="215" t="s">
        <v>124</v>
      </c>
      <c r="H130" s="216">
        <v>90.400000000000006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42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125</v>
      </c>
      <c r="AT130" s="224" t="s">
        <v>121</v>
      </c>
      <c r="AU130" s="224" t="s">
        <v>87</v>
      </c>
      <c r="AY130" s="14" t="s">
        <v>119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85</v>
      </c>
      <c r="BK130" s="225">
        <f>ROUND(I130*H130,2)</f>
        <v>0</v>
      </c>
      <c r="BL130" s="14" t="s">
        <v>125</v>
      </c>
      <c r="BM130" s="224" t="s">
        <v>136</v>
      </c>
    </row>
    <row r="131" s="12" customFormat="1" ht="22.8" customHeight="1">
      <c r="A131" s="12"/>
      <c r="B131" s="196"/>
      <c r="C131" s="197"/>
      <c r="D131" s="198" t="s">
        <v>76</v>
      </c>
      <c r="E131" s="210" t="s">
        <v>87</v>
      </c>
      <c r="F131" s="210" t="s">
        <v>137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P132</f>
        <v>0</v>
      </c>
      <c r="Q131" s="204"/>
      <c r="R131" s="205">
        <f>R132</f>
        <v>0</v>
      </c>
      <c r="S131" s="204"/>
      <c r="T131" s="206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85</v>
      </c>
      <c r="AT131" s="208" t="s">
        <v>76</v>
      </c>
      <c r="AU131" s="208" t="s">
        <v>85</v>
      </c>
      <c r="AY131" s="207" t="s">
        <v>119</v>
      </c>
      <c r="BK131" s="209">
        <f>BK132</f>
        <v>0</v>
      </c>
    </row>
    <row r="132" s="2" customFormat="1" ht="33" customHeight="1">
      <c r="A132" s="35"/>
      <c r="B132" s="36"/>
      <c r="C132" s="212" t="s">
        <v>138</v>
      </c>
      <c r="D132" s="212" t="s">
        <v>121</v>
      </c>
      <c r="E132" s="213" t="s">
        <v>139</v>
      </c>
      <c r="F132" s="214" t="s">
        <v>140</v>
      </c>
      <c r="G132" s="215" t="s">
        <v>124</v>
      </c>
      <c r="H132" s="216">
        <v>361.60000000000002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42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125</v>
      </c>
      <c r="AT132" s="224" t="s">
        <v>121</v>
      </c>
      <c r="AU132" s="224" t="s">
        <v>87</v>
      </c>
      <c r="AY132" s="14" t="s">
        <v>119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85</v>
      </c>
      <c r="BK132" s="225">
        <f>ROUND(I132*H132,2)</f>
        <v>0</v>
      </c>
      <c r="BL132" s="14" t="s">
        <v>125</v>
      </c>
      <c r="BM132" s="224" t="s">
        <v>141</v>
      </c>
    </row>
    <row r="133" s="12" customFormat="1" ht="22.8" customHeight="1">
      <c r="A133" s="12"/>
      <c r="B133" s="196"/>
      <c r="C133" s="197"/>
      <c r="D133" s="198" t="s">
        <v>76</v>
      </c>
      <c r="E133" s="210" t="s">
        <v>142</v>
      </c>
      <c r="F133" s="210" t="s">
        <v>143</v>
      </c>
      <c r="G133" s="197"/>
      <c r="H133" s="197"/>
      <c r="I133" s="200"/>
      <c r="J133" s="211">
        <f>BK133</f>
        <v>0</v>
      </c>
      <c r="K133" s="197"/>
      <c r="L133" s="202"/>
      <c r="M133" s="203"/>
      <c r="N133" s="204"/>
      <c r="O133" s="204"/>
      <c r="P133" s="205">
        <f>SUM(P134:P141)</f>
        <v>0</v>
      </c>
      <c r="Q133" s="204"/>
      <c r="R133" s="205">
        <f>SUM(R134:R141)</f>
        <v>9.5935800000000011</v>
      </c>
      <c r="S133" s="204"/>
      <c r="T133" s="206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7" t="s">
        <v>85</v>
      </c>
      <c r="AT133" s="208" t="s">
        <v>76</v>
      </c>
      <c r="AU133" s="208" t="s">
        <v>85</v>
      </c>
      <c r="AY133" s="207" t="s">
        <v>119</v>
      </c>
      <c r="BK133" s="209">
        <f>SUM(BK134:BK141)</f>
        <v>0</v>
      </c>
    </row>
    <row r="134" s="2" customFormat="1" ht="24.15" customHeight="1">
      <c r="A134" s="35"/>
      <c r="B134" s="36"/>
      <c r="C134" s="212" t="s">
        <v>144</v>
      </c>
      <c r="D134" s="212" t="s">
        <v>121</v>
      </c>
      <c r="E134" s="213" t="s">
        <v>145</v>
      </c>
      <c r="F134" s="214" t="s">
        <v>146</v>
      </c>
      <c r="G134" s="215" t="s">
        <v>147</v>
      </c>
      <c r="H134" s="216">
        <v>9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42</v>
      </c>
      <c r="O134" s="88"/>
      <c r="P134" s="222">
        <f>O134*H134</f>
        <v>0</v>
      </c>
      <c r="Q134" s="222">
        <v>0.010189999999999999</v>
      </c>
      <c r="R134" s="222">
        <f>Q134*H134</f>
        <v>0.09171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125</v>
      </c>
      <c r="AT134" s="224" t="s">
        <v>121</v>
      </c>
      <c r="AU134" s="224" t="s">
        <v>87</v>
      </c>
      <c r="AY134" s="14" t="s">
        <v>119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85</v>
      </c>
      <c r="BK134" s="225">
        <f>ROUND(I134*H134,2)</f>
        <v>0</v>
      </c>
      <c r="BL134" s="14" t="s">
        <v>125</v>
      </c>
      <c r="BM134" s="224" t="s">
        <v>148</v>
      </c>
    </row>
    <row r="135" s="2" customFormat="1" ht="16.5" customHeight="1">
      <c r="A135" s="35"/>
      <c r="B135" s="36"/>
      <c r="C135" s="226" t="s">
        <v>149</v>
      </c>
      <c r="D135" s="226" t="s">
        <v>150</v>
      </c>
      <c r="E135" s="227" t="s">
        <v>151</v>
      </c>
      <c r="F135" s="228" t="s">
        <v>152</v>
      </c>
      <c r="G135" s="229" t="s">
        <v>147</v>
      </c>
      <c r="H135" s="230">
        <v>9</v>
      </c>
      <c r="I135" s="231"/>
      <c r="J135" s="232">
        <f>ROUND(I135*H135,2)</f>
        <v>0</v>
      </c>
      <c r="K135" s="233"/>
      <c r="L135" s="234"/>
      <c r="M135" s="235" t="s">
        <v>1</v>
      </c>
      <c r="N135" s="236" t="s">
        <v>42</v>
      </c>
      <c r="O135" s="88"/>
      <c r="P135" s="222">
        <f>O135*H135</f>
        <v>0</v>
      </c>
      <c r="Q135" s="222">
        <v>0.37</v>
      </c>
      <c r="R135" s="222">
        <f>Q135*H135</f>
        <v>3.3300000000000001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142</v>
      </c>
      <c r="AT135" s="224" t="s">
        <v>150</v>
      </c>
      <c r="AU135" s="224" t="s">
        <v>87</v>
      </c>
      <c r="AY135" s="14" t="s">
        <v>119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85</v>
      </c>
      <c r="BK135" s="225">
        <f>ROUND(I135*H135,2)</f>
        <v>0</v>
      </c>
      <c r="BL135" s="14" t="s">
        <v>125</v>
      </c>
      <c r="BM135" s="224" t="s">
        <v>153</v>
      </c>
    </row>
    <row r="136" s="2" customFormat="1" ht="24.15" customHeight="1">
      <c r="A136" s="35"/>
      <c r="B136" s="36"/>
      <c r="C136" s="212" t="s">
        <v>142</v>
      </c>
      <c r="D136" s="212" t="s">
        <v>121</v>
      </c>
      <c r="E136" s="213" t="s">
        <v>154</v>
      </c>
      <c r="F136" s="214" t="s">
        <v>155</v>
      </c>
      <c r="G136" s="215" t="s">
        <v>147</v>
      </c>
      <c r="H136" s="216">
        <v>3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42</v>
      </c>
      <c r="O136" s="88"/>
      <c r="P136" s="222">
        <f>O136*H136</f>
        <v>0</v>
      </c>
      <c r="Q136" s="222">
        <v>0.01248</v>
      </c>
      <c r="R136" s="222">
        <f>Q136*H136</f>
        <v>0.037440000000000001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125</v>
      </c>
      <c r="AT136" s="224" t="s">
        <v>121</v>
      </c>
      <c r="AU136" s="224" t="s">
        <v>87</v>
      </c>
      <c r="AY136" s="14" t="s">
        <v>119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85</v>
      </c>
      <c r="BK136" s="225">
        <f>ROUND(I136*H136,2)</f>
        <v>0</v>
      </c>
      <c r="BL136" s="14" t="s">
        <v>125</v>
      </c>
      <c r="BM136" s="224" t="s">
        <v>156</v>
      </c>
    </row>
    <row r="137" s="2" customFormat="1" ht="16.5" customHeight="1">
      <c r="A137" s="35"/>
      <c r="B137" s="36"/>
      <c r="C137" s="226" t="s">
        <v>157</v>
      </c>
      <c r="D137" s="226" t="s">
        <v>150</v>
      </c>
      <c r="E137" s="227" t="s">
        <v>158</v>
      </c>
      <c r="F137" s="228" t="s">
        <v>159</v>
      </c>
      <c r="G137" s="229" t="s">
        <v>147</v>
      </c>
      <c r="H137" s="230">
        <v>3</v>
      </c>
      <c r="I137" s="231"/>
      <c r="J137" s="232">
        <f>ROUND(I137*H137,2)</f>
        <v>0</v>
      </c>
      <c r="K137" s="233"/>
      <c r="L137" s="234"/>
      <c r="M137" s="235" t="s">
        <v>1</v>
      </c>
      <c r="N137" s="236" t="s">
        <v>42</v>
      </c>
      <c r="O137" s="88"/>
      <c r="P137" s="222">
        <f>O137*H137</f>
        <v>0</v>
      </c>
      <c r="Q137" s="222">
        <v>0.39600000000000002</v>
      </c>
      <c r="R137" s="222">
        <f>Q137*H137</f>
        <v>1.1880000000000002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142</v>
      </c>
      <c r="AT137" s="224" t="s">
        <v>150</v>
      </c>
      <c r="AU137" s="224" t="s">
        <v>87</v>
      </c>
      <c r="AY137" s="14" t="s">
        <v>119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85</v>
      </c>
      <c r="BK137" s="225">
        <f>ROUND(I137*H137,2)</f>
        <v>0</v>
      </c>
      <c r="BL137" s="14" t="s">
        <v>125</v>
      </c>
      <c r="BM137" s="224" t="s">
        <v>160</v>
      </c>
    </row>
    <row r="138" s="2" customFormat="1" ht="24.15" customHeight="1">
      <c r="A138" s="35"/>
      <c r="B138" s="36"/>
      <c r="C138" s="212" t="s">
        <v>161</v>
      </c>
      <c r="D138" s="212" t="s">
        <v>121</v>
      </c>
      <c r="E138" s="213" t="s">
        <v>162</v>
      </c>
      <c r="F138" s="214" t="s">
        <v>163</v>
      </c>
      <c r="G138" s="215" t="s">
        <v>147</v>
      </c>
      <c r="H138" s="216">
        <v>3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42</v>
      </c>
      <c r="O138" s="88"/>
      <c r="P138" s="222">
        <f>O138*H138</f>
        <v>0</v>
      </c>
      <c r="Q138" s="222">
        <v>0.028539999999999999</v>
      </c>
      <c r="R138" s="222">
        <f>Q138*H138</f>
        <v>0.085620000000000002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125</v>
      </c>
      <c r="AT138" s="224" t="s">
        <v>121</v>
      </c>
      <c r="AU138" s="224" t="s">
        <v>87</v>
      </c>
      <c r="AY138" s="14" t="s">
        <v>119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85</v>
      </c>
      <c r="BK138" s="225">
        <f>ROUND(I138*H138,2)</f>
        <v>0</v>
      </c>
      <c r="BL138" s="14" t="s">
        <v>125</v>
      </c>
      <c r="BM138" s="224" t="s">
        <v>164</v>
      </c>
    </row>
    <row r="139" s="2" customFormat="1" ht="16.5" customHeight="1">
      <c r="A139" s="35"/>
      <c r="B139" s="36"/>
      <c r="C139" s="226" t="s">
        <v>165</v>
      </c>
      <c r="D139" s="226" t="s">
        <v>150</v>
      </c>
      <c r="E139" s="227" t="s">
        <v>166</v>
      </c>
      <c r="F139" s="228" t="s">
        <v>167</v>
      </c>
      <c r="G139" s="229" t="s">
        <v>147</v>
      </c>
      <c r="H139" s="230">
        <v>3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42</v>
      </c>
      <c r="O139" s="88"/>
      <c r="P139" s="222">
        <f>O139*H139</f>
        <v>0</v>
      </c>
      <c r="Q139" s="222">
        <v>1.363</v>
      </c>
      <c r="R139" s="222">
        <f>Q139*H139</f>
        <v>4.0890000000000004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142</v>
      </c>
      <c r="AT139" s="224" t="s">
        <v>150</v>
      </c>
      <c r="AU139" s="224" t="s">
        <v>87</v>
      </c>
      <c r="AY139" s="14" t="s">
        <v>119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85</v>
      </c>
      <c r="BK139" s="225">
        <f>ROUND(I139*H139,2)</f>
        <v>0</v>
      </c>
      <c r="BL139" s="14" t="s">
        <v>125</v>
      </c>
      <c r="BM139" s="224" t="s">
        <v>168</v>
      </c>
    </row>
    <row r="140" s="2" customFormat="1" ht="24.15" customHeight="1">
      <c r="A140" s="35"/>
      <c r="B140" s="36"/>
      <c r="C140" s="212" t="s">
        <v>169</v>
      </c>
      <c r="D140" s="212" t="s">
        <v>121</v>
      </c>
      <c r="E140" s="213" t="s">
        <v>170</v>
      </c>
      <c r="F140" s="214" t="s">
        <v>171</v>
      </c>
      <c r="G140" s="215" t="s">
        <v>147</v>
      </c>
      <c r="H140" s="216">
        <v>3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42</v>
      </c>
      <c r="O140" s="88"/>
      <c r="P140" s="222">
        <f>O140*H140</f>
        <v>0</v>
      </c>
      <c r="Q140" s="222">
        <v>0.039269999999999999</v>
      </c>
      <c r="R140" s="222">
        <f>Q140*H140</f>
        <v>0.11781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125</v>
      </c>
      <c r="AT140" s="224" t="s">
        <v>121</v>
      </c>
      <c r="AU140" s="224" t="s">
        <v>87</v>
      </c>
      <c r="AY140" s="14" t="s">
        <v>119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85</v>
      </c>
      <c r="BK140" s="225">
        <f>ROUND(I140*H140,2)</f>
        <v>0</v>
      </c>
      <c r="BL140" s="14" t="s">
        <v>125</v>
      </c>
      <c r="BM140" s="224" t="s">
        <v>172</v>
      </c>
    </row>
    <row r="141" s="2" customFormat="1" ht="16.5" customHeight="1">
      <c r="A141" s="35"/>
      <c r="B141" s="36"/>
      <c r="C141" s="226" t="s">
        <v>173</v>
      </c>
      <c r="D141" s="226" t="s">
        <v>150</v>
      </c>
      <c r="E141" s="227" t="s">
        <v>174</v>
      </c>
      <c r="F141" s="228" t="s">
        <v>175</v>
      </c>
      <c r="G141" s="229" t="s">
        <v>147</v>
      </c>
      <c r="H141" s="230">
        <v>3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42</v>
      </c>
      <c r="O141" s="88"/>
      <c r="P141" s="222">
        <f>O141*H141</f>
        <v>0</v>
      </c>
      <c r="Q141" s="222">
        <v>0.218</v>
      </c>
      <c r="R141" s="222">
        <f>Q141*H141</f>
        <v>0.65400000000000003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142</v>
      </c>
      <c r="AT141" s="224" t="s">
        <v>150</v>
      </c>
      <c r="AU141" s="224" t="s">
        <v>87</v>
      </c>
      <c r="AY141" s="14" t="s">
        <v>119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85</v>
      </c>
      <c r="BK141" s="225">
        <f>ROUND(I141*H141,2)</f>
        <v>0</v>
      </c>
      <c r="BL141" s="14" t="s">
        <v>125</v>
      </c>
      <c r="BM141" s="224" t="s">
        <v>176</v>
      </c>
    </row>
    <row r="142" s="12" customFormat="1" ht="22.8" customHeight="1">
      <c r="A142" s="12"/>
      <c r="B142" s="196"/>
      <c r="C142" s="197"/>
      <c r="D142" s="198" t="s">
        <v>76</v>
      </c>
      <c r="E142" s="210" t="s">
        <v>157</v>
      </c>
      <c r="F142" s="210" t="s">
        <v>177</v>
      </c>
      <c r="G142" s="197"/>
      <c r="H142" s="197"/>
      <c r="I142" s="200"/>
      <c r="J142" s="211">
        <f>BK142</f>
        <v>0</v>
      </c>
      <c r="K142" s="197"/>
      <c r="L142" s="202"/>
      <c r="M142" s="203"/>
      <c r="N142" s="204"/>
      <c r="O142" s="204"/>
      <c r="P142" s="205">
        <f>SUM(P143:P144)</f>
        <v>0</v>
      </c>
      <c r="Q142" s="204"/>
      <c r="R142" s="205">
        <f>SUM(R143:R144)</f>
        <v>0.4914</v>
      </c>
      <c r="S142" s="204"/>
      <c r="T142" s="206">
        <f>SUM(T143:T144)</f>
        <v>5758.6199999999999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85</v>
      </c>
      <c r="AT142" s="208" t="s">
        <v>76</v>
      </c>
      <c r="AU142" s="208" t="s">
        <v>85</v>
      </c>
      <c r="AY142" s="207" t="s">
        <v>119</v>
      </c>
      <c r="BK142" s="209">
        <f>SUM(BK143:BK144)</f>
        <v>0</v>
      </c>
    </row>
    <row r="143" s="2" customFormat="1" ht="21.75" customHeight="1">
      <c r="A143" s="35"/>
      <c r="B143" s="36"/>
      <c r="C143" s="212" t="s">
        <v>178</v>
      </c>
      <c r="D143" s="212" t="s">
        <v>121</v>
      </c>
      <c r="E143" s="213" t="s">
        <v>179</v>
      </c>
      <c r="F143" s="214" t="s">
        <v>180</v>
      </c>
      <c r="G143" s="215" t="s">
        <v>124</v>
      </c>
      <c r="H143" s="216">
        <v>1960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42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0.222</v>
      </c>
      <c r="T143" s="223">
        <f>S143*H143</f>
        <v>435.12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125</v>
      </c>
      <c r="AT143" s="224" t="s">
        <v>121</v>
      </c>
      <c r="AU143" s="224" t="s">
        <v>87</v>
      </c>
      <c r="AY143" s="14" t="s">
        <v>119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85</v>
      </c>
      <c r="BK143" s="225">
        <f>ROUND(I143*H143,2)</f>
        <v>0</v>
      </c>
      <c r="BL143" s="14" t="s">
        <v>125</v>
      </c>
      <c r="BM143" s="224" t="s">
        <v>181</v>
      </c>
    </row>
    <row r="144" s="2" customFormat="1" ht="24.15" customHeight="1">
      <c r="A144" s="35"/>
      <c r="B144" s="36"/>
      <c r="C144" s="212" t="s">
        <v>8</v>
      </c>
      <c r="D144" s="212" t="s">
        <v>121</v>
      </c>
      <c r="E144" s="213" t="s">
        <v>182</v>
      </c>
      <c r="F144" s="214" t="s">
        <v>183</v>
      </c>
      <c r="G144" s="215" t="s">
        <v>124</v>
      </c>
      <c r="H144" s="216">
        <v>8190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42</v>
      </c>
      <c r="O144" s="88"/>
      <c r="P144" s="222">
        <f>O144*H144</f>
        <v>0</v>
      </c>
      <c r="Q144" s="222">
        <v>6.0000000000000002E-05</v>
      </c>
      <c r="R144" s="222">
        <f>Q144*H144</f>
        <v>0.4914</v>
      </c>
      <c r="S144" s="222">
        <v>0.65000000000000002</v>
      </c>
      <c r="T144" s="223">
        <f>S144*H144</f>
        <v>5323.5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125</v>
      </c>
      <c r="AT144" s="224" t="s">
        <v>121</v>
      </c>
      <c r="AU144" s="224" t="s">
        <v>87</v>
      </c>
      <c r="AY144" s="14" t="s">
        <v>119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85</v>
      </c>
      <c r="BK144" s="225">
        <f>ROUND(I144*H144,2)</f>
        <v>0</v>
      </c>
      <c r="BL144" s="14" t="s">
        <v>125</v>
      </c>
      <c r="BM144" s="224" t="s">
        <v>184</v>
      </c>
    </row>
    <row r="145" s="12" customFormat="1" ht="22.8" customHeight="1">
      <c r="A145" s="12"/>
      <c r="B145" s="196"/>
      <c r="C145" s="197"/>
      <c r="D145" s="198" t="s">
        <v>76</v>
      </c>
      <c r="E145" s="210" t="s">
        <v>185</v>
      </c>
      <c r="F145" s="210" t="s">
        <v>186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SUM(P146:P149)</f>
        <v>0</v>
      </c>
      <c r="Q145" s="204"/>
      <c r="R145" s="205">
        <f>SUM(R146:R149)</f>
        <v>0</v>
      </c>
      <c r="S145" s="204"/>
      <c r="T145" s="206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7" t="s">
        <v>85</v>
      </c>
      <c r="AT145" s="208" t="s">
        <v>76</v>
      </c>
      <c r="AU145" s="208" t="s">
        <v>85</v>
      </c>
      <c r="AY145" s="207" t="s">
        <v>119</v>
      </c>
      <c r="BK145" s="209">
        <f>SUM(BK146:BK149)</f>
        <v>0</v>
      </c>
    </row>
    <row r="146" s="2" customFormat="1" ht="24.15" customHeight="1">
      <c r="A146" s="35"/>
      <c r="B146" s="36"/>
      <c r="C146" s="212" t="s">
        <v>187</v>
      </c>
      <c r="D146" s="212" t="s">
        <v>121</v>
      </c>
      <c r="E146" s="213" t="s">
        <v>188</v>
      </c>
      <c r="F146" s="214" t="s">
        <v>189</v>
      </c>
      <c r="G146" s="215" t="s">
        <v>190</v>
      </c>
      <c r="H146" s="216">
        <v>3299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42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125</v>
      </c>
      <c r="AT146" s="224" t="s">
        <v>121</v>
      </c>
      <c r="AU146" s="224" t="s">
        <v>87</v>
      </c>
      <c r="AY146" s="14" t="s">
        <v>119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85</v>
      </c>
      <c r="BK146" s="225">
        <f>ROUND(I146*H146,2)</f>
        <v>0</v>
      </c>
      <c r="BL146" s="14" t="s">
        <v>125</v>
      </c>
      <c r="BM146" s="224" t="s">
        <v>191</v>
      </c>
    </row>
    <row r="147" s="2" customFormat="1" ht="33" customHeight="1">
      <c r="A147" s="35"/>
      <c r="B147" s="36"/>
      <c r="C147" s="212" t="s">
        <v>192</v>
      </c>
      <c r="D147" s="212" t="s">
        <v>121</v>
      </c>
      <c r="E147" s="213" t="s">
        <v>193</v>
      </c>
      <c r="F147" s="214" t="s">
        <v>194</v>
      </c>
      <c r="G147" s="215" t="s">
        <v>190</v>
      </c>
      <c r="H147" s="216">
        <v>3299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42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125</v>
      </c>
      <c r="AT147" s="224" t="s">
        <v>121</v>
      </c>
      <c r="AU147" s="224" t="s">
        <v>87</v>
      </c>
      <c r="AY147" s="14" t="s">
        <v>119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85</v>
      </c>
      <c r="BK147" s="225">
        <f>ROUND(I147*H147,2)</f>
        <v>0</v>
      </c>
      <c r="BL147" s="14" t="s">
        <v>125</v>
      </c>
      <c r="BM147" s="224" t="s">
        <v>195</v>
      </c>
    </row>
    <row r="148" s="2" customFormat="1" ht="33" customHeight="1">
      <c r="A148" s="35"/>
      <c r="B148" s="36"/>
      <c r="C148" s="212" t="s">
        <v>196</v>
      </c>
      <c r="D148" s="212" t="s">
        <v>121</v>
      </c>
      <c r="E148" s="213" t="s">
        <v>197</v>
      </c>
      <c r="F148" s="214" t="s">
        <v>198</v>
      </c>
      <c r="G148" s="215" t="s">
        <v>190</v>
      </c>
      <c r="H148" s="216">
        <v>700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42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125</v>
      </c>
      <c r="AT148" s="224" t="s">
        <v>121</v>
      </c>
      <c r="AU148" s="224" t="s">
        <v>87</v>
      </c>
      <c r="AY148" s="14" t="s">
        <v>119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85</v>
      </c>
      <c r="BK148" s="225">
        <f>ROUND(I148*H148,2)</f>
        <v>0</v>
      </c>
      <c r="BL148" s="14" t="s">
        <v>125</v>
      </c>
      <c r="BM148" s="224" t="s">
        <v>199</v>
      </c>
    </row>
    <row r="149" s="2" customFormat="1" ht="24.15" customHeight="1">
      <c r="A149" s="35"/>
      <c r="B149" s="36"/>
      <c r="C149" s="212" t="s">
        <v>200</v>
      </c>
      <c r="D149" s="212" t="s">
        <v>121</v>
      </c>
      <c r="E149" s="213" t="s">
        <v>201</v>
      </c>
      <c r="F149" s="214" t="s">
        <v>202</v>
      </c>
      <c r="G149" s="215" t="s">
        <v>190</v>
      </c>
      <c r="H149" s="216">
        <v>2800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42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125</v>
      </c>
      <c r="AT149" s="224" t="s">
        <v>121</v>
      </c>
      <c r="AU149" s="224" t="s">
        <v>87</v>
      </c>
      <c r="AY149" s="14" t="s">
        <v>119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85</v>
      </c>
      <c r="BK149" s="225">
        <f>ROUND(I149*H149,2)</f>
        <v>0</v>
      </c>
      <c r="BL149" s="14" t="s">
        <v>125</v>
      </c>
      <c r="BM149" s="224" t="s">
        <v>203</v>
      </c>
    </row>
    <row r="150" s="12" customFormat="1" ht="22.8" customHeight="1">
      <c r="A150" s="12"/>
      <c r="B150" s="196"/>
      <c r="C150" s="197"/>
      <c r="D150" s="198" t="s">
        <v>76</v>
      </c>
      <c r="E150" s="210" t="s">
        <v>204</v>
      </c>
      <c r="F150" s="210" t="s">
        <v>205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P151</f>
        <v>0</v>
      </c>
      <c r="Q150" s="204"/>
      <c r="R150" s="205">
        <f>R151</f>
        <v>0</v>
      </c>
      <c r="S150" s="204"/>
      <c r="T150" s="206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85</v>
      </c>
      <c r="AT150" s="208" t="s">
        <v>76</v>
      </c>
      <c r="AU150" s="208" t="s">
        <v>85</v>
      </c>
      <c r="AY150" s="207" t="s">
        <v>119</v>
      </c>
      <c r="BK150" s="209">
        <f>BK151</f>
        <v>0</v>
      </c>
    </row>
    <row r="151" s="2" customFormat="1" ht="16.5" customHeight="1">
      <c r="A151" s="35"/>
      <c r="B151" s="36"/>
      <c r="C151" s="212" t="s">
        <v>206</v>
      </c>
      <c r="D151" s="212" t="s">
        <v>121</v>
      </c>
      <c r="E151" s="213" t="s">
        <v>207</v>
      </c>
      <c r="F151" s="214" t="s">
        <v>208</v>
      </c>
      <c r="G151" s="215" t="s">
        <v>190</v>
      </c>
      <c r="H151" s="216">
        <v>10.085000000000001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42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125</v>
      </c>
      <c r="AT151" s="224" t="s">
        <v>121</v>
      </c>
      <c r="AU151" s="224" t="s">
        <v>87</v>
      </c>
      <c r="AY151" s="14" t="s">
        <v>119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85</v>
      </c>
      <c r="BK151" s="225">
        <f>ROUND(I151*H151,2)</f>
        <v>0</v>
      </c>
      <c r="BL151" s="14" t="s">
        <v>125</v>
      </c>
      <c r="BM151" s="224" t="s">
        <v>209</v>
      </c>
    </row>
    <row r="152" s="12" customFormat="1" ht="25.92" customHeight="1">
      <c r="A152" s="12"/>
      <c r="B152" s="196"/>
      <c r="C152" s="197"/>
      <c r="D152" s="198" t="s">
        <v>76</v>
      </c>
      <c r="E152" s="199" t="s">
        <v>210</v>
      </c>
      <c r="F152" s="199" t="s">
        <v>211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SUM(P153:P154)</f>
        <v>0</v>
      </c>
      <c r="Q152" s="204"/>
      <c r="R152" s="205">
        <f>SUM(R153:R154)</f>
        <v>0</v>
      </c>
      <c r="S152" s="204"/>
      <c r="T152" s="206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138</v>
      </c>
      <c r="AT152" s="208" t="s">
        <v>76</v>
      </c>
      <c r="AU152" s="208" t="s">
        <v>77</v>
      </c>
      <c r="AY152" s="207" t="s">
        <v>119</v>
      </c>
      <c r="BK152" s="209">
        <f>SUM(BK153:BK154)</f>
        <v>0</v>
      </c>
    </row>
    <row r="153" s="2" customFormat="1" ht="24.15" customHeight="1">
      <c r="A153" s="35"/>
      <c r="B153" s="36"/>
      <c r="C153" s="212" t="s">
        <v>7</v>
      </c>
      <c r="D153" s="212" t="s">
        <v>121</v>
      </c>
      <c r="E153" s="213" t="s">
        <v>212</v>
      </c>
      <c r="F153" s="214" t="s">
        <v>213</v>
      </c>
      <c r="G153" s="215" t="s">
        <v>214</v>
      </c>
      <c r="H153" s="216">
        <v>30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42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125</v>
      </c>
      <c r="AT153" s="224" t="s">
        <v>121</v>
      </c>
      <c r="AU153" s="224" t="s">
        <v>85</v>
      </c>
      <c r="AY153" s="14" t="s">
        <v>119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85</v>
      </c>
      <c r="BK153" s="225">
        <f>ROUND(I153*H153,2)</f>
        <v>0</v>
      </c>
      <c r="BL153" s="14" t="s">
        <v>125</v>
      </c>
      <c r="BM153" s="224" t="s">
        <v>215</v>
      </c>
    </row>
    <row r="154" s="2" customFormat="1" ht="24.15" customHeight="1">
      <c r="A154" s="35"/>
      <c r="B154" s="36"/>
      <c r="C154" s="212" t="s">
        <v>216</v>
      </c>
      <c r="D154" s="212" t="s">
        <v>121</v>
      </c>
      <c r="E154" s="213" t="s">
        <v>217</v>
      </c>
      <c r="F154" s="214" t="s">
        <v>218</v>
      </c>
      <c r="G154" s="215" t="s">
        <v>219</v>
      </c>
      <c r="H154" s="216">
        <v>120</v>
      </c>
      <c r="I154" s="217"/>
      <c r="J154" s="218">
        <f>ROUND(I154*H154,2)</f>
        <v>0</v>
      </c>
      <c r="K154" s="219"/>
      <c r="L154" s="41"/>
      <c r="M154" s="237" t="s">
        <v>1</v>
      </c>
      <c r="N154" s="238" t="s">
        <v>42</v>
      </c>
      <c r="O154" s="239"/>
      <c r="P154" s="240">
        <f>O154*H154</f>
        <v>0</v>
      </c>
      <c r="Q154" s="240">
        <v>0</v>
      </c>
      <c r="R154" s="240">
        <f>Q154*H154</f>
        <v>0</v>
      </c>
      <c r="S154" s="240">
        <v>0</v>
      </c>
      <c r="T154" s="24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125</v>
      </c>
      <c r="AT154" s="224" t="s">
        <v>121</v>
      </c>
      <c r="AU154" s="224" t="s">
        <v>85</v>
      </c>
      <c r="AY154" s="14" t="s">
        <v>119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85</v>
      </c>
      <c r="BK154" s="225">
        <f>ROUND(I154*H154,2)</f>
        <v>0</v>
      </c>
      <c r="BL154" s="14" t="s">
        <v>125</v>
      </c>
      <c r="BM154" s="224" t="s">
        <v>220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64"/>
      <c r="J155" s="64"/>
      <c r="K155" s="64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j4MtxA2krIoOBkrUtVJmbBxVO8DcbWlQG3t9a33FVcU/d2B0mvXJf1XAjB3PwC1nGKdIhLRuBJAzU8C29R1vuA==" hashValue="HGnjKEW2AWauU0iGqDbQ8UuUiWlIaJ1lzKqzxNUwdCwtiy5UU+tYpzyyJ7yA2psfoiQuE6wRkXEinYxc27WToQ==" algorithmName="SHA-512" password="CC35"/>
  <autoFilter ref="C123:K15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Kurková</dc:creator>
  <cp:lastModifiedBy>Martina Kurková</cp:lastModifiedBy>
  <dcterms:created xsi:type="dcterms:W3CDTF">2021-10-14T13:17:21Z</dcterms:created>
  <dcterms:modified xsi:type="dcterms:W3CDTF">2021-10-14T13:17:23Z</dcterms:modified>
</cp:coreProperties>
</file>